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90" windowHeight="9855" activeTab="0"/>
  </bookViews>
  <sheets>
    <sheet name="may 2011" sheetId="1" r:id="rId1"/>
  </sheets>
  <definedNames/>
  <calcPr fullCalcOnLoad="1"/>
</workbook>
</file>

<file path=xl/sharedStrings.xml><?xml version="1.0" encoding="utf-8"?>
<sst xmlns="http://schemas.openxmlformats.org/spreadsheetml/2006/main" count="67" uniqueCount="64">
  <si>
    <t>Адрес
для просмотра фото кликните по ячейке с адресом</t>
  </si>
  <si>
    <t>Ролик,
сек.</t>
  </si>
  <si>
    <t>Роликов 
в блоке</t>
  </si>
  <si>
    <t>Тариф 
за 1 день</t>
  </si>
  <si>
    <t>Выходов
в день</t>
  </si>
  <si>
    <t>Всего 
выходов</t>
  </si>
  <si>
    <t>Кол-во 
дней</t>
  </si>
  <si>
    <t>Начало</t>
  </si>
  <si>
    <t>Окончание</t>
  </si>
  <si>
    <t>Сумма</t>
  </si>
  <si>
    <t>Скидка</t>
  </si>
  <si>
    <t>Итого</t>
  </si>
  <si>
    <t>Проданные 
дни</t>
  </si>
  <si>
    <r>
      <t>Б. Тульская улица</t>
    </r>
    <r>
      <rPr>
        <sz val="8"/>
        <color indexed="12"/>
        <rFont val="Arial Cyr"/>
        <family val="0"/>
      </rPr>
      <t xml:space="preserve"> (из центра)</t>
    </r>
  </si>
  <si>
    <t>Барклая улица</t>
  </si>
  <si>
    <t>Баррикадная улица</t>
  </si>
  <si>
    <t>Волгоградский проспект</t>
  </si>
  <si>
    <t>Житная улица</t>
  </si>
  <si>
    <t>Земляной Вал, 33</t>
  </si>
  <si>
    <t>Земляной Вал, 53</t>
  </si>
  <si>
    <t>Зубовская площадь</t>
  </si>
  <si>
    <t>Коровий Вал</t>
  </si>
  <si>
    <t>Краснопресненская набережная</t>
  </si>
  <si>
    <t>Крымский Вал, 8 (А)</t>
  </si>
  <si>
    <t>Крымский Вал, 8 (Б)</t>
  </si>
  <si>
    <t>Кудринская площадь</t>
  </si>
  <si>
    <t>Ленинский проспект, 146</t>
  </si>
  <si>
    <t>Ленинский проспект, 73/8</t>
  </si>
  <si>
    <t>Москворецкая набережная</t>
  </si>
  <si>
    <t>Никитский бульвар</t>
  </si>
  <si>
    <t>Новорязанское шоссе</t>
  </si>
  <si>
    <t>Олимпийский проспект</t>
  </si>
  <si>
    <t>Проспект Мира, 39</t>
  </si>
  <si>
    <t>Профсоюзная улица</t>
  </si>
  <si>
    <t>Рижская площадь</t>
  </si>
  <si>
    <t>Рублёво-Успенское шоссе, посёлок Барвиха</t>
  </si>
  <si>
    <t>Рублёво-Успенское шоссе, посёлок Жуковка</t>
  </si>
  <si>
    <r>
      <t>Рублёвское шоссе</t>
    </r>
    <r>
      <rPr>
        <sz val="8"/>
        <color indexed="12"/>
        <rFont val="Arial Cyr"/>
        <family val="0"/>
      </rPr>
      <t xml:space="preserve"> (в центр)</t>
    </r>
  </si>
  <si>
    <r>
      <t>Рублёвское шоссе</t>
    </r>
    <r>
      <rPr>
        <sz val="8"/>
        <color indexed="12"/>
        <rFont val="Arial Cyr"/>
        <family val="0"/>
      </rPr>
      <t xml:space="preserve"> (из центра)</t>
    </r>
  </si>
  <si>
    <t>Русаковская улица</t>
  </si>
  <si>
    <t>Рязанский проспект, 2</t>
  </si>
  <si>
    <t>Садовая-Кудринская, 3</t>
  </si>
  <si>
    <t>Садовая-Самотечная</t>
  </si>
  <si>
    <t>Садовая-Сухаревская</t>
  </si>
  <si>
    <t>Садовая-Черногрязская</t>
  </si>
  <si>
    <t>Серпуховская площадь</t>
  </si>
  <si>
    <r>
      <t>Смоленская-Сенная площадь</t>
    </r>
    <r>
      <rPr>
        <sz val="8"/>
        <color indexed="12"/>
        <rFont val="Arial Cyr"/>
        <family val="0"/>
      </rPr>
      <t xml:space="preserve"> (в сторону Нового Арбата)</t>
    </r>
  </si>
  <si>
    <t>Смоленский бульвар</t>
  </si>
  <si>
    <t>Таганская, 1</t>
  </si>
  <si>
    <t>Театральная площадь</t>
  </si>
  <si>
    <t>Щелковское шоссе</t>
  </si>
  <si>
    <r>
      <t>Б. Сухаревская площадь</t>
    </r>
    <r>
      <rPr>
        <sz val="8"/>
        <color indexed="12"/>
        <rFont val="Arial"/>
        <family val="2"/>
      </rPr>
      <t xml:space="preserve"> (в сторону Красных Ворот)</t>
    </r>
  </si>
  <si>
    <r>
      <t>Б. Сухаревская площадь</t>
    </r>
    <r>
      <rPr>
        <sz val="8"/>
        <color indexed="12"/>
        <rFont val="Arial"/>
        <family val="2"/>
      </rPr>
      <t xml:space="preserve"> (в сторону Цветного бульвара)</t>
    </r>
  </si>
  <si>
    <r>
      <t>Новый Арбат, 15</t>
    </r>
    <r>
      <rPr>
        <sz val="8"/>
        <color indexed="12"/>
        <rFont val="Arial"/>
        <family val="2"/>
      </rPr>
      <t xml:space="preserve"> (в центр)</t>
    </r>
  </si>
  <si>
    <r>
      <t>Новый Арбат, 15</t>
    </r>
    <r>
      <rPr>
        <sz val="8"/>
        <color indexed="12"/>
        <rFont val="Arial"/>
        <family val="2"/>
      </rPr>
      <t xml:space="preserve"> (из центра)</t>
    </r>
  </si>
  <si>
    <r>
      <t>Новый Арбат, 21</t>
    </r>
    <r>
      <rPr>
        <sz val="8"/>
        <color indexed="12"/>
        <rFont val="Arial"/>
        <family val="2"/>
      </rPr>
      <t xml:space="preserve"> (в центр)</t>
    </r>
  </si>
  <si>
    <r>
      <t>Новый Арбат, 21</t>
    </r>
    <r>
      <rPr>
        <sz val="8"/>
        <color indexed="12"/>
        <rFont val="Arial"/>
        <family val="2"/>
      </rPr>
      <t xml:space="preserve"> (из центра)</t>
    </r>
  </si>
  <si>
    <r>
      <t>Площадь Тверской Заставы</t>
    </r>
    <r>
      <rPr>
        <sz val="8"/>
        <color indexed="12"/>
        <rFont val="Arial"/>
        <family val="2"/>
      </rPr>
      <t xml:space="preserve"> (в центр)</t>
    </r>
  </si>
  <si>
    <r>
      <t>Садовая-Триумфальная</t>
    </r>
    <r>
      <rPr>
        <sz val="8"/>
        <color indexed="12"/>
        <rFont val="Arial"/>
        <family val="2"/>
      </rPr>
      <t xml:space="preserve"> (пересечение с Долгоруковской ул.)</t>
    </r>
  </si>
  <si>
    <r>
      <t>Серафимовича</t>
    </r>
    <r>
      <rPr>
        <sz val="8"/>
        <color indexed="12"/>
        <rFont val="Arial"/>
        <family val="2"/>
      </rPr>
      <t xml:space="preserve"> (в центр)</t>
    </r>
  </si>
  <si>
    <r>
      <t>Смоленская ул.</t>
    </r>
    <r>
      <rPr>
        <sz val="8"/>
        <color indexed="12"/>
        <rFont val="Arial"/>
        <family val="2"/>
      </rPr>
      <t xml:space="preserve"> (в центр)</t>
    </r>
  </si>
  <si>
    <r>
      <t>Таганская Площадь</t>
    </r>
    <r>
      <rPr>
        <sz val="8"/>
        <color indexed="12"/>
        <rFont val="Arial"/>
        <family val="2"/>
      </rPr>
      <t xml:space="preserve"> (Большой Краснохолмский мост)</t>
    </r>
  </si>
  <si>
    <r>
      <t xml:space="preserve">Ленинский проспект, 62 </t>
    </r>
    <r>
      <rPr>
        <sz val="8"/>
        <color indexed="12"/>
        <rFont val="Arial"/>
        <family val="2"/>
      </rPr>
      <t>(из центра)</t>
    </r>
  </si>
  <si>
    <r>
      <t xml:space="preserve">Ленинский проспект, 62 </t>
    </r>
    <r>
      <rPr>
        <sz val="8"/>
        <color indexed="12"/>
        <rFont val="Arial"/>
        <family val="2"/>
      </rPr>
      <t>(в центр)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</si>
</sst>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-419]d\ mmm\ yy;@"/>
    <numFmt numFmtId="166" formatCode="&quot;$&quot;\ #,##0.0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;\-&quot;$&quot;#,##0"/>
    <numFmt numFmtId="172" formatCode="&quot;L&quot;#,##0_);\(&quot;L&quot;#,##0\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[Red]\(&quot;$&quot;#,##0\)"/>
    <numFmt numFmtId="178" formatCode="&quot;$&quot;\ #,##0"/>
    <numFmt numFmtId="179" formatCode="[$$-C09]#,##0"/>
    <numFmt numFmtId="180" formatCode="0.0"/>
    <numFmt numFmtId="181" formatCode="0.0%"/>
    <numFmt numFmtId="182" formatCode="[$-FC19]d\ mmmm\ yyyy\ &quot;г.&quot;"/>
    <numFmt numFmtId="183" formatCode="[$-409]d\-mmm\-yy;@"/>
  </numFmts>
  <fonts count="24">
    <font>
      <sz val="10"/>
      <name val="Arial Cyr"/>
      <family val="0"/>
    </font>
    <font>
      <sz val="10"/>
      <name val="Helv"/>
      <family val="0"/>
    </font>
    <font>
      <b/>
      <sz val="10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0"/>
      <color indexed="10"/>
      <name val="Arial Cyr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1" fontId="2" fillId="0" borderId="1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10" fontId="5" fillId="3" borderId="2" applyNumberFormat="0" applyBorder="0" applyAlignment="0" applyProtection="0"/>
    <xf numFmtId="172" fontId="7" fillId="0" borderId="0">
      <alignment/>
      <protection/>
    </xf>
    <xf numFmtId="0" fontId="7" fillId="0" borderId="0">
      <alignment/>
      <protection/>
    </xf>
    <xf numFmtId="10" fontId="3" fillId="0" borderId="0" applyFont="0" applyFill="0" applyBorder="0" applyAlignment="0" applyProtection="0"/>
    <xf numFmtId="9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1" fontId="3" fillId="0" borderId="3" xfId="0" applyNumberFormat="1" applyFont="1" applyFill="1" applyBorder="1" applyAlignment="1" applyProtection="1">
      <alignment horizontal="center" vertical="center"/>
      <protection/>
    </xf>
    <xf numFmtId="2" fontId="11" fillId="0" borderId="4" xfId="29" applyNumberFormat="1" applyFont="1" applyFill="1" applyBorder="1" applyAlignment="1" applyProtection="1">
      <alignment horizontal="left" vertical="center"/>
      <protection/>
    </xf>
    <xf numFmtId="1" fontId="12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/>
    </xf>
    <xf numFmtId="165" fontId="12" fillId="0" borderId="4" xfId="0" applyNumberFormat="1" applyFont="1" applyFill="1" applyBorder="1" applyAlignment="1" applyProtection="1">
      <alignment horizontal="center" vertical="center" wrapText="1"/>
      <protection hidden="1" locked="0"/>
    </xf>
    <xf numFmtId="9" fontId="15" fillId="0" borderId="4" xfId="33" applyFont="1" applyFill="1" applyBorder="1" applyAlignment="1" applyProtection="1">
      <alignment horizontal="center" vertical="center"/>
      <protection locked="0"/>
    </xf>
    <xf numFmtId="164" fontId="16" fillId="0" borderId="5" xfId="0" applyNumberFormat="1" applyFont="1" applyFill="1" applyBorder="1" applyAlignment="1" applyProtection="1">
      <alignment horizontal="right" vertical="center"/>
      <protection hidden="1" locked="0"/>
    </xf>
    <xf numFmtId="0" fontId="14" fillId="0" borderId="4" xfId="29" applyFont="1" applyBorder="1" applyAlignment="1">
      <alignment/>
    </xf>
    <xf numFmtId="15" fontId="11" fillId="0" borderId="4" xfId="29" applyNumberFormat="1" applyFont="1" applyFill="1" applyBorder="1" applyAlignment="1">
      <alignment horizontal="left" vertical="center"/>
    </xf>
    <xf numFmtId="0" fontId="11" fillId="0" borderId="4" xfId="29" applyFont="1" applyFill="1" applyBorder="1" applyAlignment="1">
      <alignment horizontal="left" vertical="center"/>
    </xf>
    <xf numFmtId="0" fontId="14" fillId="0" borderId="4" xfId="29" applyFont="1" applyFill="1" applyBorder="1" applyAlignment="1">
      <alignment horizontal="left" vertical="center"/>
    </xf>
    <xf numFmtId="0" fontId="14" fillId="0" borderId="4" xfId="29" applyFont="1" applyFill="1" applyBorder="1" applyAlignment="1">
      <alignment vertical="top" wrapText="1"/>
    </xf>
    <xf numFmtId="1" fontId="3" fillId="0" borderId="6" xfId="0" applyNumberFormat="1" applyFont="1" applyFill="1" applyBorder="1" applyAlignment="1" applyProtection="1">
      <alignment horizontal="center" vertical="center"/>
      <protection/>
    </xf>
    <xf numFmtId="2" fontId="11" fillId="0" borderId="7" xfId="29" applyNumberFormat="1" applyFont="1" applyFill="1" applyBorder="1" applyAlignment="1" applyProtection="1">
      <alignment horizontal="left" vertical="center"/>
      <protection/>
    </xf>
    <xf numFmtId="1" fontId="12" fillId="0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hidden="1"/>
    </xf>
    <xf numFmtId="1" fontId="3" fillId="0" borderId="7" xfId="0" applyNumberFormat="1" applyFont="1" applyFill="1" applyBorder="1" applyAlignment="1" applyProtection="1">
      <alignment horizontal="center" vertical="center"/>
      <protection/>
    </xf>
    <xf numFmtId="165" fontId="12" fillId="0" borderId="7" xfId="0" applyNumberFormat="1" applyFont="1" applyFill="1" applyBorder="1" applyAlignment="1" applyProtection="1">
      <alignment horizontal="center" vertical="center" wrapText="1"/>
      <protection hidden="1" locked="0"/>
    </xf>
    <xf numFmtId="9" fontId="15" fillId="0" borderId="7" xfId="33" applyFont="1" applyFill="1" applyBorder="1" applyAlignment="1" applyProtection="1">
      <alignment horizontal="center" vertical="center"/>
      <protection locked="0"/>
    </xf>
    <xf numFmtId="164" fontId="16" fillId="0" borderId="8" xfId="0" applyNumberFormat="1" applyFont="1" applyFill="1" applyBorder="1" applyAlignment="1" applyProtection="1">
      <alignment horizontal="right" vertical="center"/>
      <protection hidden="1" locked="0"/>
    </xf>
    <xf numFmtId="15" fontId="21" fillId="0" borderId="9" xfId="0" applyNumberFormat="1" applyFont="1" applyFill="1" applyBorder="1" applyAlignment="1" applyProtection="1">
      <alignment horizontal="center" vertical="top" wrapText="1"/>
      <protection/>
    </xf>
    <xf numFmtId="15" fontId="21" fillId="0" borderId="10" xfId="0" applyNumberFormat="1" applyFont="1" applyFill="1" applyBorder="1" applyAlignment="1" applyProtection="1">
      <alignment horizontal="left" vertical="top" wrapText="1"/>
      <protection/>
    </xf>
    <xf numFmtId="15" fontId="21" fillId="0" borderId="10" xfId="0" applyNumberFormat="1" applyFont="1" applyFill="1" applyBorder="1" applyAlignment="1" applyProtection="1">
      <alignment horizontal="center" vertical="top" wrapText="1"/>
      <protection/>
    </xf>
    <xf numFmtId="15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15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15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>
      <alignment/>
    </xf>
  </cellXfs>
  <cellStyles count="21">
    <cellStyle name="Normal" xfId="0"/>
    <cellStyle name="Border" xfId="16"/>
    <cellStyle name="Comma [0]_2002 Stary Melnik Non - TV Promo Schedule" xfId="17"/>
    <cellStyle name="Comma_2002 Stary Melnik Non - TV Promo Schedule" xfId="18"/>
    <cellStyle name="Currency [0]_2002 Stary Melnik Non - TV Promo Schedule" xfId="19"/>
    <cellStyle name="Currency_2002 Stary Melnik Non - TV Promo Schedule" xfId="20"/>
    <cellStyle name="Followed Hyperlink_2002 Stary Melnik Non - TV Promo Schedule" xfId="21"/>
    <cellStyle name="Grey" xfId="22"/>
    <cellStyle name="Hyperlink_2002 Stary Melnik Non - TV Promo Schedule" xfId="23"/>
    <cellStyle name="Input [yellow]" xfId="24"/>
    <cellStyle name="Normal - Style1" xfId="25"/>
    <cellStyle name="Normal_00 TCCC Media Sch 04 Mar 20" xfId="26"/>
    <cellStyle name="Percent [2]" xfId="27"/>
    <cellStyle name="Percent_flagman-ress in regions" xfId="28"/>
    <cellStyle name="Hyperlink" xfId="29"/>
    <cellStyle name="Currency" xfId="30"/>
    <cellStyle name="Currency [0]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3657600</xdr:colOff>
      <xdr:row>0</xdr:row>
      <xdr:rowOff>1076325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4010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kmedia.ru/plans/videomon/addres/1897.html" TargetMode="External" /><Relationship Id="rId2" Type="http://schemas.openxmlformats.org/officeDocument/2006/relationships/hyperlink" Target="http://www.rkmedia.ru/plans/videomon/addres/1898.html" TargetMode="External" /><Relationship Id="rId3" Type="http://schemas.openxmlformats.org/officeDocument/2006/relationships/hyperlink" Target="http://www.rkmedia.ru/plans/videomon/addres/7535.html" TargetMode="External" /><Relationship Id="rId4" Type="http://schemas.openxmlformats.org/officeDocument/2006/relationships/hyperlink" Target="http://www.rkmedia.ru/plans/videomon/addres/1900.html" TargetMode="External" /><Relationship Id="rId5" Type="http://schemas.openxmlformats.org/officeDocument/2006/relationships/hyperlink" Target="http://www.rkmedia.ru/plans/videomon/addres/7529.html" TargetMode="External" /><Relationship Id="rId6" Type="http://schemas.openxmlformats.org/officeDocument/2006/relationships/hyperlink" Target="http://www.rkmedia.ru/plans/videomon/addres/1902.html" TargetMode="External" /><Relationship Id="rId7" Type="http://schemas.openxmlformats.org/officeDocument/2006/relationships/hyperlink" Target="http://www.rkmedia.ru/plans/videomon/addres/1903.html" TargetMode="External" /><Relationship Id="rId8" Type="http://schemas.openxmlformats.org/officeDocument/2006/relationships/hyperlink" Target="http://www.rkmedia.ru/plans/videomon/addres/1906.html" TargetMode="External" /><Relationship Id="rId9" Type="http://schemas.openxmlformats.org/officeDocument/2006/relationships/hyperlink" Target="http://www.rkmedia.ru/plans/videomon/addres/1907.html" TargetMode="External" /><Relationship Id="rId10" Type="http://schemas.openxmlformats.org/officeDocument/2006/relationships/hyperlink" Target="http://www.rkmedia.ru/plans/videomon/addres/1908.html" TargetMode="External" /><Relationship Id="rId11" Type="http://schemas.openxmlformats.org/officeDocument/2006/relationships/hyperlink" Target="http://www.rkmedia.ru/plans/videomon/addres/1909.html" TargetMode="External" /><Relationship Id="rId12" Type="http://schemas.openxmlformats.org/officeDocument/2006/relationships/hyperlink" Target="http://www.rkmedia.ru/plans/videomon/addres/1910.html" TargetMode="External" /><Relationship Id="rId13" Type="http://schemas.openxmlformats.org/officeDocument/2006/relationships/hyperlink" Target="http://www.rkmedia.ru/plans/videomon/addres/1912.html" TargetMode="External" /><Relationship Id="rId14" Type="http://schemas.openxmlformats.org/officeDocument/2006/relationships/hyperlink" Target="http://www.rkmedia.ru/plans/videomon/addres/7534.html" TargetMode="External" /><Relationship Id="rId15" Type="http://schemas.openxmlformats.org/officeDocument/2006/relationships/hyperlink" Target="http://www.rkmedia.ru/plans/videomon/addres/1918.html" TargetMode="External" /><Relationship Id="rId16" Type="http://schemas.openxmlformats.org/officeDocument/2006/relationships/hyperlink" Target="http://www.rkmedia.ru/plans/videomon/addres/1921.html" TargetMode="External" /><Relationship Id="rId17" Type="http://schemas.openxmlformats.org/officeDocument/2006/relationships/hyperlink" Target="http://www.rkmedia.ru/plans/videomon/addres/1922.html" TargetMode="External" /><Relationship Id="rId18" Type="http://schemas.openxmlformats.org/officeDocument/2006/relationships/hyperlink" Target="http://www.rkmedia.ru/plans/videomon/addres/1923.html" TargetMode="External" /><Relationship Id="rId19" Type="http://schemas.openxmlformats.org/officeDocument/2006/relationships/hyperlink" Target="http://www.rkmedia.ru/plans/videomon/addres/1925.html" TargetMode="External" /><Relationship Id="rId20" Type="http://schemas.openxmlformats.org/officeDocument/2006/relationships/hyperlink" Target="http://www.rkmedia.ru/plans/videomon/addres/1926.html" TargetMode="External" /><Relationship Id="rId21" Type="http://schemas.openxmlformats.org/officeDocument/2006/relationships/hyperlink" Target="http://www.rkmedia.ru/plans/videomon/addres/7613.html" TargetMode="External" /><Relationship Id="rId22" Type="http://schemas.openxmlformats.org/officeDocument/2006/relationships/hyperlink" Target="http://www.rkmedia.ru/plans/videomon/addres/1920.html" TargetMode="External" /><Relationship Id="rId23" Type="http://schemas.openxmlformats.org/officeDocument/2006/relationships/hyperlink" Target="http://www.rkmedia.ru/plans/videomon/addres/9200.html" TargetMode="External" /><Relationship Id="rId24" Type="http://schemas.openxmlformats.org/officeDocument/2006/relationships/hyperlink" Target="http://www.rkmedia.ru/plans/videomon/addres/9815.html" TargetMode="External" /><Relationship Id="rId25" Type="http://schemas.openxmlformats.org/officeDocument/2006/relationships/hyperlink" Target="http://www.rkmedia.ru/plans/videomon/addres/9816.html" TargetMode="External" /><Relationship Id="rId26" Type="http://schemas.openxmlformats.org/officeDocument/2006/relationships/hyperlink" Target="http://www.rkmedia.ru/plans/videomon/addres/10327.html" TargetMode="External" /><Relationship Id="rId27" Type="http://schemas.openxmlformats.org/officeDocument/2006/relationships/hyperlink" Target="http://www.rkmedia.ru/plans/videomon/addres/11238.html" TargetMode="External" /><Relationship Id="rId28" Type="http://schemas.openxmlformats.org/officeDocument/2006/relationships/hyperlink" Target="http://www.rkmedia.ru/plans/videomon/addres/11817.html" TargetMode="External" /><Relationship Id="rId29" Type="http://schemas.openxmlformats.org/officeDocument/2006/relationships/hyperlink" Target="http://www.rkmedia.ru/plans/videomon/addres/13671.html" TargetMode="External" /><Relationship Id="rId30" Type="http://schemas.openxmlformats.org/officeDocument/2006/relationships/hyperlink" Target="http://www.rkmedia.ru/plans/videomon/addres/13670.html" TargetMode="External" /><Relationship Id="rId31" Type="http://schemas.openxmlformats.org/officeDocument/2006/relationships/hyperlink" Target="http://www.rkmedia.ru/plans/videomon/addres/13672.html" TargetMode="External" /><Relationship Id="rId32" Type="http://schemas.openxmlformats.org/officeDocument/2006/relationships/hyperlink" Target="http://www.rkmedia.ru/plans/videomon/addres/13673.html" TargetMode="External" /><Relationship Id="rId33" Type="http://schemas.openxmlformats.org/officeDocument/2006/relationships/hyperlink" Target="http://www.rkmedia.ru/plans/videomon/addres/1916.html" TargetMode="External" /><Relationship Id="rId34" Type="http://schemas.openxmlformats.org/officeDocument/2006/relationships/hyperlink" Target="http://www.rkmedia.ru/plans/videomon/addres/14576.html" TargetMode="External" /><Relationship Id="rId35" Type="http://schemas.openxmlformats.org/officeDocument/2006/relationships/hyperlink" Target="http://www.rkmedia.ru/plans/videomon/addres/14948.html" TargetMode="External" /><Relationship Id="rId36" Type="http://schemas.openxmlformats.org/officeDocument/2006/relationships/hyperlink" Target="http://www.rkmedia.ru/plans/videomon/addres/14933.html" TargetMode="External" /><Relationship Id="rId37" Type="http://schemas.openxmlformats.org/officeDocument/2006/relationships/hyperlink" Target="http://www.rkmedia.ru/plans/videomon/addres/15136.html" TargetMode="External" /><Relationship Id="rId38" Type="http://schemas.openxmlformats.org/officeDocument/2006/relationships/hyperlink" Target="http://www.rkmedia.ru/plans/videomon/addres/17594.html" TargetMode="External" /><Relationship Id="rId39" Type="http://schemas.openxmlformats.org/officeDocument/2006/relationships/hyperlink" Target="http://www.rkmedia.ru/plans/videomon/addres/17595.html" TargetMode="External" /><Relationship Id="rId40" Type="http://schemas.openxmlformats.org/officeDocument/2006/relationships/hyperlink" Target="http://www.rkmedia.ru/plans/videomon/addres/17596.html" TargetMode="External" /><Relationship Id="rId41" Type="http://schemas.openxmlformats.org/officeDocument/2006/relationships/hyperlink" Target="http://www.rkmedia.ru/plans/videomon/addres/17597.html" TargetMode="External" /><Relationship Id="rId42" Type="http://schemas.openxmlformats.org/officeDocument/2006/relationships/hyperlink" Target="http://www.rkmedia.ru/plans/videomon/addres/17598.html" TargetMode="External" /><Relationship Id="rId43" Type="http://schemas.openxmlformats.org/officeDocument/2006/relationships/hyperlink" Target="http://www.rkmedia.ru/plans/videomon/addres/17599.html" TargetMode="External" /><Relationship Id="rId44" Type="http://schemas.openxmlformats.org/officeDocument/2006/relationships/hyperlink" Target="http://www.rkmedia.ru/plans/videomon/addres/17600.html" TargetMode="External" /><Relationship Id="rId45" Type="http://schemas.openxmlformats.org/officeDocument/2006/relationships/hyperlink" Target="http://www.rkmedia.ru/plans/videomon/addres/17601.html" TargetMode="External" /><Relationship Id="rId46" Type="http://schemas.openxmlformats.org/officeDocument/2006/relationships/hyperlink" Target="http://www.rkmedia.ru/plans/videomon/addres/17602.html" TargetMode="External" /><Relationship Id="rId47" Type="http://schemas.openxmlformats.org/officeDocument/2006/relationships/hyperlink" Target="http://www.rkmedia.ru/plans/videomon/addres/11237.html" TargetMode="External" /><Relationship Id="rId48" Type="http://schemas.openxmlformats.org/officeDocument/2006/relationships/hyperlink" Target="http://www.rkmedia.ru/plans/videomon/addres/1904.html" TargetMode="External" /><Relationship Id="rId49" Type="http://schemas.openxmlformats.org/officeDocument/2006/relationships/hyperlink" Target="http://www.rkmedia.ru/plans/videomon/addres/17593.html" TargetMode="External" /><Relationship Id="rId50" Type="http://schemas.openxmlformats.org/officeDocument/2006/relationships/hyperlink" Target="http://www.rkmedia.ru/plans/videomon/addres/9815.html" TargetMode="External" /><Relationship Id="rId51" Type="http://schemas.openxmlformats.org/officeDocument/2006/relationships/hyperlink" Target="http://www.rkmedia.ru/plans/videomon/addres/9815.html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4.875" style="1" customWidth="1"/>
    <col min="2" max="2" width="52.125" style="1" customWidth="1"/>
    <col min="3" max="4" width="9.125" style="1" customWidth="1"/>
    <col min="5" max="5" width="9.875" style="1" customWidth="1"/>
    <col min="6" max="6" width="10.25390625" style="1" customWidth="1"/>
    <col min="7" max="7" width="9.75390625" style="1" customWidth="1"/>
    <col min="8" max="8" width="9.125" style="1" customWidth="1"/>
    <col min="9" max="10" width="11.125" style="1" customWidth="1"/>
    <col min="11" max="11" width="9.125" style="1" customWidth="1"/>
    <col min="12" max="12" width="9.125" style="8" customWidth="1"/>
    <col min="13" max="15" width="0" style="8" hidden="1" customWidth="1"/>
    <col min="16" max="16" width="9.25390625" style="8" bestFit="1" customWidth="1"/>
    <col min="17" max="17" width="12.00390625" style="1" hidden="1" customWidth="1"/>
    <col min="18" max="16384" width="9.125" style="1" customWidth="1"/>
  </cols>
  <sheetData>
    <row r="1" ht="87" customHeight="1"/>
    <row r="2" spans="1:17" s="38" customFormat="1" ht="29.25" customHeight="1">
      <c r="A2" s="32"/>
      <c r="B2" s="33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5" t="s">
        <v>10</v>
      </c>
      <c r="M2" s="35" t="s">
        <v>10</v>
      </c>
      <c r="N2" s="35" t="s">
        <v>10</v>
      </c>
      <c r="O2" s="35" t="s">
        <v>10</v>
      </c>
      <c r="P2" s="36" t="s">
        <v>11</v>
      </c>
      <c r="Q2" s="37" t="s">
        <v>12</v>
      </c>
    </row>
    <row r="3" spans="1:17" ht="12.75">
      <c r="A3" s="9">
        <v>1</v>
      </c>
      <c r="B3" s="10" t="s">
        <v>51</v>
      </c>
      <c r="C3" s="11">
        <v>10</v>
      </c>
      <c r="D3" s="12">
        <v>1</v>
      </c>
      <c r="E3" s="13">
        <f>660*C3*D3</f>
        <v>6600</v>
      </c>
      <c r="F3" s="14">
        <f aca="true" t="shared" si="0" ref="F3:F28">288*D3</f>
        <v>288</v>
      </c>
      <c r="G3" s="14">
        <f aca="true" t="shared" si="1" ref="G3:G28">H3*F3</f>
        <v>8928</v>
      </c>
      <c r="H3" s="12">
        <f aca="true" t="shared" si="2" ref="H3:H28">J3-I3+1-Q3</f>
        <v>31</v>
      </c>
      <c r="I3" s="15">
        <v>40664</v>
      </c>
      <c r="J3" s="15">
        <v>40694</v>
      </c>
      <c r="K3" s="13">
        <f aca="true" t="shared" si="3" ref="K3:K28">H3*E3</f>
        <v>204600</v>
      </c>
      <c r="L3" s="16">
        <v>0.35</v>
      </c>
      <c r="M3" s="16">
        <v>0</v>
      </c>
      <c r="N3" s="16">
        <v>0</v>
      </c>
      <c r="O3" s="16">
        <v>0</v>
      </c>
      <c r="P3" s="17">
        <f aca="true" t="shared" si="4" ref="P3:P28">(1-L3)*(1-M3)*(1-N3)*(1-O3)*K3</f>
        <v>132990</v>
      </c>
      <c r="Q3" s="2">
        <v>0</v>
      </c>
    </row>
    <row r="4" spans="1:17" ht="12.75">
      <c r="A4" s="9">
        <v>2</v>
      </c>
      <c r="B4" s="10" t="s">
        <v>52</v>
      </c>
      <c r="C4" s="11">
        <v>10</v>
      </c>
      <c r="D4" s="12">
        <v>1</v>
      </c>
      <c r="E4" s="13">
        <f>660*C4*D4</f>
        <v>6600</v>
      </c>
      <c r="F4" s="14">
        <f t="shared" si="0"/>
        <v>288</v>
      </c>
      <c r="G4" s="14">
        <f t="shared" si="1"/>
        <v>8928</v>
      </c>
      <c r="H4" s="12">
        <f t="shared" si="2"/>
        <v>31</v>
      </c>
      <c r="I4" s="15">
        <v>40664</v>
      </c>
      <c r="J4" s="15">
        <v>40694</v>
      </c>
      <c r="K4" s="13">
        <f t="shared" si="3"/>
        <v>204600</v>
      </c>
      <c r="L4" s="16">
        <v>0.35</v>
      </c>
      <c r="M4" s="16">
        <v>0</v>
      </c>
      <c r="N4" s="16">
        <v>0</v>
      </c>
      <c r="O4" s="16">
        <v>0</v>
      </c>
      <c r="P4" s="17">
        <f t="shared" si="4"/>
        <v>132990</v>
      </c>
      <c r="Q4" s="2">
        <v>0</v>
      </c>
    </row>
    <row r="5" spans="1:17" ht="12.75">
      <c r="A5" s="9">
        <v>3</v>
      </c>
      <c r="B5" s="18" t="s">
        <v>13</v>
      </c>
      <c r="C5" s="11">
        <v>10</v>
      </c>
      <c r="D5" s="12">
        <v>1</v>
      </c>
      <c r="E5" s="13">
        <f>450*C5*D5</f>
        <v>4500</v>
      </c>
      <c r="F5" s="14">
        <f t="shared" si="0"/>
        <v>288</v>
      </c>
      <c r="G5" s="14">
        <f t="shared" si="1"/>
        <v>8928</v>
      </c>
      <c r="H5" s="12">
        <f t="shared" si="2"/>
        <v>31</v>
      </c>
      <c r="I5" s="15">
        <v>40664</v>
      </c>
      <c r="J5" s="15">
        <v>40694</v>
      </c>
      <c r="K5" s="13">
        <f t="shared" si="3"/>
        <v>139500</v>
      </c>
      <c r="L5" s="16">
        <v>0.35</v>
      </c>
      <c r="M5" s="16">
        <v>0</v>
      </c>
      <c r="N5" s="16">
        <v>0</v>
      </c>
      <c r="O5" s="16">
        <v>0</v>
      </c>
      <c r="P5" s="17">
        <f t="shared" si="4"/>
        <v>90675</v>
      </c>
      <c r="Q5" s="2">
        <v>0</v>
      </c>
    </row>
    <row r="6" spans="1:17" ht="12.75">
      <c r="A6" s="9">
        <v>4</v>
      </c>
      <c r="B6" s="19" t="s">
        <v>14</v>
      </c>
      <c r="C6" s="11">
        <v>10</v>
      </c>
      <c r="D6" s="12">
        <v>1</v>
      </c>
      <c r="E6" s="13">
        <f>525*C6*D6</f>
        <v>5250</v>
      </c>
      <c r="F6" s="14">
        <f t="shared" si="0"/>
        <v>288</v>
      </c>
      <c r="G6" s="14">
        <f t="shared" si="1"/>
        <v>8928</v>
      </c>
      <c r="H6" s="12">
        <f t="shared" si="2"/>
        <v>31</v>
      </c>
      <c r="I6" s="15">
        <v>40664</v>
      </c>
      <c r="J6" s="15">
        <v>40694</v>
      </c>
      <c r="K6" s="13">
        <f t="shared" si="3"/>
        <v>162750</v>
      </c>
      <c r="L6" s="16">
        <v>0.35</v>
      </c>
      <c r="M6" s="16">
        <v>0</v>
      </c>
      <c r="N6" s="16">
        <v>0</v>
      </c>
      <c r="O6" s="16">
        <v>0</v>
      </c>
      <c r="P6" s="17">
        <f t="shared" si="4"/>
        <v>105787.5</v>
      </c>
      <c r="Q6" s="2">
        <v>0</v>
      </c>
    </row>
    <row r="7" spans="1:17" ht="12.75">
      <c r="A7" s="9">
        <v>5</v>
      </c>
      <c r="B7" s="18" t="s">
        <v>15</v>
      </c>
      <c r="C7" s="11">
        <v>10</v>
      </c>
      <c r="D7" s="12">
        <v>1</v>
      </c>
      <c r="E7" s="13">
        <f>350*C7*D7</f>
        <v>3500</v>
      </c>
      <c r="F7" s="14">
        <f t="shared" si="0"/>
        <v>288</v>
      </c>
      <c r="G7" s="14">
        <f t="shared" si="1"/>
        <v>8928</v>
      </c>
      <c r="H7" s="12">
        <f t="shared" si="2"/>
        <v>31</v>
      </c>
      <c r="I7" s="15">
        <v>40664</v>
      </c>
      <c r="J7" s="15">
        <v>40694</v>
      </c>
      <c r="K7" s="13">
        <f t="shared" si="3"/>
        <v>108500</v>
      </c>
      <c r="L7" s="16">
        <v>0.35</v>
      </c>
      <c r="M7" s="16">
        <v>0</v>
      </c>
      <c r="N7" s="16">
        <v>0</v>
      </c>
      <c r="O7" s="16">
        <v>0</v>
      </c>
      <c r="P7" s="17">
        <f t="shared" si="4"/>
        <v>70525</v>
      </c>
      <c r="Q7" s="2">
        <v>0</v>
      </c>
    </row>
    <row r="8" spans="1:17" ht="12.75">
      <c r="A8" s="9">
        <v>6</v>
      </c>
      <c r="B8" s="18" t="s">
        <v>16</v>
      </c>
      <c r="C8" s="11">
        <v>10</v>
      </c>
      <c r="D8" s="12">
        <v>1</v>
      </c>
      <c r="E8" s="13">
        <f>100*C8*D8</f>
        <v>1000</v>
      </c>
      <c r="F8" s="14">
        <f t="shared" si="0"/>
        <v>288</v>
      </c>
      <c r="G8" s="14">
        <f t="shared" si="1"/>
        <v>8928</v>
      </c>
      <c r="H8" s="12">
        <f t="shared" si="2"/>
        <v>31</v>
      </c>
      <c r="I8" s="15">
        <v>40664</v>
      </c>
      <c r="J8" s="15">
        <v>40694</v>
      </c>
      <c r="K8" s="13">
        <f t="shared" si="3"/>
        <v>31000</v>
      </c>
      <c r="L8" s="16">
        <v>0.35</v>
      </c>
      <c r="M8" s="16">
        <v>0</v>
      </c>
      <c r="N8" s="16">
        <v>0</v>
      </c>
      <c r="O8" s="16">
        <v>0</v>
      </c>
      <c r="P8" s="17">
        <f t="shared" si="4"/>
        <v>20150</v>
      </c>
      <c r="Q8" s="2">
        <v>0</v>
      </c>
    </row>
    <row r="9" spans="1:17" ht="12.75">
      <c r="A9" s="9">
        <v>7</v>
      </c>
      <c r="B9" s="19" t="s">
        <v>17</v>
      </c>
      <c r="C9" s="11">
        <v>10</v>
      </c>
      <c r="D9" s="12">
        <v>1</v>
      </c>
      <c r="E9" s="13">
        <f>660*C9*D9</f>
        <v>6600</v>
      </c>
      <c r="F9" s="14">
        <f t="shared" si="0"/>
        <v>288</v>
      </c>
      <c r="G9" s="14">
        <f t="shared" si="1"/>
        <v>8928</v>
      </c>
      <c r="H9" s="12">
        <f t="shared" si="2"/>
        <v>31</v>
      </c>
      <c r="I9" s="15">
        <v>40664</v>
      </c>
      <c r="J9" s="15">
        <v>40694</v>
      </c>
      <c r="K9" s="13">
        <f t="shared" si="3"/>
        <v>204600</v>
      </c>
      <c r="L9" s="16">
        <v>0.35</v>
      </c>
      <c r="M9" s="16">
        <v>0</v>
      </c>
      <c r="N9" s="16">
        <v>0</v>
      </c>
      <c r="O9" s="16">
        <v>0</v>
      </c>
      <c r="P9" s="17">
        <f t="shared" si="4"/>
        <v>132990</v>
      </c>
      <c r="Q9" s="2">
        <v>0</v>
      </c>
    </row>
    <row r="10" spans="1:17" ht="12.75">
      <c r="A10" s="9">
        <v>8</v>
      </c>
      <c r="B10" s="10" t="s">
        <v>18</v>
      </c>
      <c r="C10" s="11">
        <v>10</v>
      </c>
      <c r="D10" s="12">
        <v>1</v>
      </c>
      <c r="E10" s="13">
        <f>750*C10*D10</f>
        <v>7500</v>
      </c>
      <c r="F10" s="14">
        <f t="shared" si="0"/>
        <v>288</v>
      </c>
      <c r="G10" s="14">
        <f t="shared" si="1"/>
        <v>8928</v>
      </c>
      <c r="H10" s="12">
        <f t="shared" si="2"/>
        <v>31</v>
      </c>
      <c r="I10" s="15">
        <v>40664</v>
      </c>
      <c r="J10" s="15">
        <v>40694</v>
      </c>
      <c r="K10" s="13">
        <f t="shared" si="3"/>
        <v>232500</v>
      </c>
      <c r="L10" s="16">
        <v>0.35</v>
      </c>
      <c r="M10" s="16">
        <v>0</v>
      </c>
      <c r="N10" s="16">
        <v>0</v>
      </c>
      <c r="O10" s="16">
        <v>0</v>
      </c>
      <c r="P10" s="17">
        <f t="shared" si="4"/>
        <v>151125</v>
      </c>
      <c r="Q10" s="2">
        <v>0</v>
      </c>
    </row>
    <row r="11" spans="1:17" ht="12.75">
      <c r="A11" s="9">
        <v>9</v>
      </c>
      <c r="B11" s="19" t="s">
        <v>19</v>
      </c>
      <c r="C11" s="11">
        <v>10</v>
      </c>
      <c r="D11" s="12">
        <v>1</v>
      </c>
      <c r="E11" s="13">
        <f>600*C11*D11</f>
        <v>6000</v>
      </c>
      <c r="F11" s="14">
        <f t="shared" si="0"/>
        <v>288</v>
      </c>
      <c r="G11" s="14">
        <f t="shared" si="1"/>
        <v>8928</v>
      </c>
      <c r="H11" s="12">
        <f t="shared" si="2"/>
        <v>31</v>
      </c>
      <c r="I11" s="15">
        <v>40664</v>
      </c>
      <c r="J11" s="15">
        <v>40694</v>
      </c>
      <c r="K11" s="13">
        <f t="shared" si="3"/>
        <v>186000</v>
      </c>
      <c r="L11" s="16">
        <v>0.35</v>
      </c>
      <c r="M11" s="16">
        <v>0</v>
      </c>
      <c r="N11" s="16">
        <v>0</v>
      </c>
      <c r="O11" s="16">
        <v>0</v>
      </c>
      <c r="P11" s="17">
        <f t="shared" si="4"/>
        <v>120900</v>
      </c>
      <c r="Q11" s="2">
        <v>0</v>
      </c>
    </row>
    <row r="12" spans="1:17" ht="12.75">
      <c r="A12" s="9">
        <v>10</v>
      </c>
      <c r="B12" s="19" t="s">
        <v>20</v>
      </c>
      <c r="C12" s="11">
        <v>10</v>
      </c>
      <c r="D12" s="12">
        <v>1</v>
      </c>
      <c r="E12" s="13">
        <f>750*C12*D12</f>
        <v>7500</v>
      </c>
      <c r="F12" s="14">
        <f t="shared" si="0"/>
        <v>288</v>
      </c>
      <c r="G12" s="14">
        <f t="shared" si="1"/>
        <v>8928</v>
      </c>
      <c r="H12" s="12">
        <f t="shared" si="2"/>
        <v>31</v>
      </c>
      <c r="I12" s="15">
        <v>40664</v>
      </c>
      <c r="J12" s="15">
        <v>40694</v>
      </c>
      <c r="K12" s="13">
        <f t="shared" si="3"/>
        <v>232500</v>
      </c>
      <c r="L12" s="16">
        <v>0.35</v>
      </c>
      <c r="M12" s="16">
        <v>0</v>
      </c>
      <c r="N12" s="16">
        <v>0</v>
      </c>
      <c r="O12" s="16">
        <v>0</v>
      </c>
      <c r="P12" s="17">
        <f t="shared" si="4"/>
        <v>151125</v>
      </c>
      <c r="Q12" s="2">
        <v>0</v>
      </c>
    </row>
    <row r="13" spans="1:17" ht="12.75">
      <c r="A13" s="9">
        <v>11</v>
      </c>
      <c r="B13" s="18" t="s">
        <v>21</v>
      </c>
      <c r="C13" s="11">
        <v>10</v>
      </c>
      <c r="D13" s="12">
        <v>1</v>
      </c>
      <c r="E13" s="13">
        <f>540*C13*D13</f>
        <v>5400</v>
      </c>
      <c r="F13" s="14">
        <f t="shared" si="0"/>
        <v>288</v>
      </c>
      <c r="G13" s="14">
        <f t="shared" si="1"/>
        <v>8928</v>
      </c>
      <c r="H13" s="12">
        <f t="shared" si="2"/>
        <v>31</v>
      </c>
      <c r="I13" s="15">
        <v>40664</v>
      </c>
      <c r="J13" s="15">
        <v>40694</v>
      </c>
      <c r="K13" s="13">
        <f t="shared" si="3"/>
        <v>167400</v>
      </c>
      <c r="L13" s="16">
        <v>0.35</v>
      </c>
      <c r="M13" s="16">
        <v>0</v>
      </c>
      <c r="N13" s="16">
        <v>0</v>
      </c>
      <c r="O13" s="16">
        <v>0</v>
      </c>
      <c r="P13" s="17">
        <f t="shared" si="4"/>
        <v>108810</v>
      </c>
      <c r="Q13" s="2">
        <v>0</v>
      </c>
    </row>
    <row r="14" spans="1:17" ht="12.75">
      <c r="A14" s="9">
        <v>12</v>
      </c>
      <c r="B14" s="10" t="s">
        <v>22</v>
      </c>
      <c r="C14" s="11">
        <v>10</v>
      </c>
      <c r="D14" s="12">
        <v>1</v>
      </c>
      <c r="E14" s="13">
        <f>810*C14*D14</f>
        <v>8100</v>
      </c>
      <c r="F14" s="14">
        <f t="shared" si="0"/>
        <v>288</v>
      </c>
      <c r="G14" s="14">
        <f t="shared" si="1"/>
        <v>8928</v>
      </c>
      <c r="H14" s="12">
        <f t="shared" si="2"/>
        <v>31</v>
      </c>
      <c r="I14" s="15">
        <v>40664</v>
      </c>
      <c r="J14" s="15">
        <v>40694</v>
      </c>
      <c r="K14" s="13">
        <f t="shared" si="3"/>
        <v>251100</v>
      </c>
      <c r="L14" s="16">
        <v>0.35</v>
      </c>
      <c r="M14" s="16">
        <v>0</v>
      </c>
      <c r="N14" s="16">
        <v>0</v>
      </c>
      <c r="O14" s="16">
        <v>0</v>
      </c>
      <c r="P14" s="17">
        <f t="shared" si="4"/>
        <v>163215</v>
      </c>
      <c r="Q14" s="2">
        <v>0</v>
      </c>
    </row>
    <row r="15" spans="1:17" ht="12.75">
      <c r="A15" s="9">
        <v>13</v>
      </c>
      <c r="B15" s="18" t="s">
        <v>23</v>
      </c>
      <c r="C15" s="11">
        <v>10</v>
      </c>
      <c r="D15" s="12">
        <v>1</v>
      </c>
      <c r="E15" s="13">
        <f>600*C15*D15</f>
        <v>6000</v>
      </c>
      <c r="F15" s="14">
        <f t="shared" si="0"/>
        <v>288</v>
      </c>
      <c r="G15" s="14">
        <f t="shared" si="1"/>
        <v>8928</v>
      </c>
      <c r="H15" s="12">
        <f t="shared" si="2"/>
        <v>31</v>
      </c>
      <c r="I15" s="15">
        <v>40664</v>
      </c>
      <c r="J15" s="15">
        <v>40694</v>
      </c>
      <c r="K15" s="13">
        <f t="shared" si="3"/>
        <v>186000</v>
      </c>
      <c r="L15" s="16">
        <v>0.35</v>
      </c>
      <c r="M15" s="16">
        <v>0</v>
      </c>
      <c r="N15" s="16">
        <v>0</v>
      </c>
      <c r="O15" s="16">
        <v>0</v>
      </c>
      <c r="P15" s="17">
        <f t="shared" si="4"/>
        <v>120900</v>
      </c>
      <c r="Q15" s="2">
        <v>0</v>
      </c>
    </row>
    <row r="16" spans="1:17" ht="12.75">
      <c r="A16" s="9">
        <v>14</v>
      </c>
      <c r="B16" s="18" t="s">
        <v>24</v>
      </c>
      <c r="C16" s="11">
        <v>10</v>
      </c>
      <c r="D16" s="12">
        <v>1</v>
      </c>
      <c r="E16" s="13">
        <f>600*C16*D16</f>
        <v>6000</v>
      </c>
      <c r="F16" s="14">
        <f t="shared" si="0"/>
        <v>288</v>
      </c>
      <c r="G16" s="14">
        <f t="shared" si="1"/>
        <v>8928</v>
      </c>
      <c r="H16" s="12">
        <f t="shared" si="2"/>
        <v>31</v>
      </c>
      <c r="I16" s="15">
        <v>40664</v>
      </c>
      <c r="J16" s="15">
        <v>40694</v>
      </c>
      <c r="K16" s="13">
        <f t="shared" si="3"/>
        <v>186000</v>
      </c>
      <c r="L16" s="16">
        <v>0.35</v>
      </c>
      <c r="M16" s="16">
        <v>0</v>
      </c>
      <c r="N16" s="16">
        <v>0</v>
      </c>
      <c r="O16" s="16">
        <v>0</v>
      </c>
      <c r="P16" s="17">
        <f t="shared" si="4"/>
        <v>120900</v>
      </c>
      <c r="Q16" s="2">
        <v>0</v>
      </c>
    </row>
    <row r="17" spans="1:17" ht="12.75">
      <c r="A17" s="9">
        <v>15</v>
      </c>
      <c r="B17" s="19" t="s">
        <v>25</v>
      </c>
      <c r="C17" s="11">
        <v>10</v>
      </c>
      <c r="D17" s="12">
        <v>1</v>
      </c>
      <c r="E17" s="13">
        <f>750*C17*D17</f>
        <v>7500</v>
      </c>
      <c r="F17" s="14">
        <f t="shared" si="0"/>
        <v>288</v>
      </c>
      <c r="G17" s="14">
        <f t="shared" si="1"/>
        <v>8928</v>
      </c>
      <c r="H17" s="12">
        <f t="shared" si="2"/>
        <v>31</v>
      </c>
      <c r="I17" s="15">
        <v>40664</v>
      </c>
      <c r="J17" s="15">
        <v>40694</v>
      </c>
      <c r="K17" s="13">
        <f t="shared" si="3"/>
        <v>232500</v>
      </c>
      <c r="L17" s="16">
        <v>0.35</v>
      </c>
      <c r="M17" s="16">
        <v>0</v>
      </c>
      <c r="N17" s="16">
        <v>0</v>
      </c>
      <c r="O17" s="16">
        <v>0</v>
      </c>
      <c r="P17" s="17">
        <f t="shared" si="4"/>
        <v>151125</v>
      </c>
      <c r="Q17" s="2">
        <v>0</v>
      </c>
    </row>
    <row r="18" spans="1:17" ht="12.75">
      <c r="A18" s="9">
        <v>16</v>
      </c>
      <c r="B18" s="20" t="s">
        <v>62</v>
      </c>
      <c r="C18" s="11">
        <v>10</v>
      </c>
      <c r="D18" s="12">
        <v>1</v>
      </c>
      <c r="E18" s="13">
        <f>600*C18*D18</f>
        <v>6000</v>
      </c>
      <c r="F18" s="14">
        <f>288*D18</f>
        <v>288</v>
      </c>
      <c r="G18" s="14">
        <f>H18*F18</f>
        <v>8928</v>
      </c>
      <c r="H18" s="12">
        <f>J18-I18+1-Q18</f>
        <v>31</v>
      </c>
      <c r="I18" s="15">
        <v>40664</v>
      </c>
      <c r="J18" s="15">
        <v>40694</v>
      </c>
      <c r="K18" s="13">
        <f>H18*E18</f>
        <v>186000</v>
      </c>
      <c r="L18" s="16">
        <v>0.35</v>
      </c>
      <c r="M18" s="16">
        <v>0</v>
      </c>
      <c r="N18" s="16">
        <v>0</v>
      </c>
      <c r="O18" s="16">
        <v>0</v>
      </c>
      <c r="P18" s="17">
        <f>(1-L18)*(1-M18)*(1-N18)*(1-O18)*K18</f>
        <v>120900</v>
      </c>
      <c r="Q18" s="2">
        <v>0</v>
      </c>
    </row>
    <row r="19" spans="1:17" ht="12.75">
      <c r="A19" s="9">
        <v>17</v>
      </c>
      <c r="B19" s="20" t="s">
        <v>63</v>
      </c>
      <c r="C19" s="11">
        <v>10</v>
      </c>
      <c r="D19" s="12">
        <v>1</v>
      </c>
      <c r="E19" s="13">
        <f>300*C19*D19</f>
        <v>3000</v>
      </c>
      <c r="F19" s="14">
        <f>288*D19</f>
        <v>288</v>
      </c>
      <c r="G19" s="14">
        <f>H19*F19</f>
        <v>8928</v>
      </c>
      <c r="H19" s="12">
        <f>J19-I19+1-Q19</f>
        <v>31</v>
      </c>
      <c r="I19" s="15">
        <v>40664</v>
      </c>
      <c r="J19" s="15">
        <v>40694</v>
      </c>
      <c r="K19" s="13">
        <f>H19*E19</f>
        <v>93000</v>
      </c>
      <c r="L19" s="16">
        <v>0.35</v>
      </c>
      <c r="M19" s="16">
        <v>0</v>
      </c>
      <c r="N19" s="16">
        <v>0</v>
      </c>
      <c r="O19" s="16">
        <v>0</v>
      </c>
      <c r="P19" s="17">
        <f>(1-L19)*(1-M19)*(1-N19)*(1-O19)*K19</f>
        <v>60450</v>
      </c>
      <c r="Q19" s="2">
        <v>0</v>
      </c>
    </row>
    <row r="20" spans="1:17" ht="12.75">
      <c r="A20" s="9">
        <v>18</v>
      </c>
      <c r="B20" s="20" t="s">
        <v>26</v>
      </c>
      <c r="C20" s="11">
        <v>10</v>
      </c>
      <c r="D20" s="12">
        <v>1</v>
      </c>
      <c r="E20" s="13">
        <f>600*C20*D20</f>
        <v>6000</v>
      </c>
      <c r="F20" s="14">
        <f t="shared" si="0"/>
        <v>288</v>
      </c>
      <c r="G20" s="14">
        <f t="shared" si="1"/>
        <v>8928</v>
      </c>
      <c r="H20" s="12">
        <f t="shared" si="2"/>
        <v>31</v>
      </c>
      <c r="I20" s="15">
        <v>40664</v>
      </c>
      <c r="J20" s="15">
        <v>40694</v>
      </c>
      <c r="K20" s="13">
        <f t="shared" si="3"/>
        <v>186000</v>
      </c>
      <c r="L20" s="16">
        <v>0.35</v>
      </c>
      <c r="M20" s="16">
        <v>0</v>
      </c>
      <c r="N20" s="16">
        <v>0</v>
      </c>
      <c r="O20" s="16">
        <v>0</v>
      </c>
      <c r="P20" s="17">
        <f t="shared" si="4"/>
        <v>120900</v>
      </c>
      <c r="Q20" s="2">
        <v>0</v>
      </c>
    </row>
    <row r="21" spans="1:17" ht="12.75">
      <c r="A21" s="9">
        <v>19</v>
      </c>
      <c r="B21" s="18" t="s">
        <v>27</v>
      </c>
      <c r="C21" s="11">
        <v>10</v>
      </c>
      <c r="D21" s="12">
        <v>1</v>
      </c>
      <c r="E21" s="13">
        <f>400*C21*D21</f>
        <v>4000</v>
      </c>
      <c r="F21" s="14">
        <f t="shared" si="0"/>
        <v>288</v>
      </c>
      <c r="G21" s="14">
        <f t="shared" si="1"/>
        <v>8928</v>
      </c>
      <c r="H21" s="12">
        <f t="shared" si="2"/>
        <v>31</v>
      </c>
      <c r="I21" s="15">
        <v>40664</v>
      </c>
      <c r="J21" s="15">
        <v>40694</v>
      </c>
      <c r="K21" s="13">
        <f t="shared" si="3"/>
        <v>124000</v>
      </c>
      <c r="L21" s="16">
        <v>0.35</v>
      </c>
      <c r="M21" s="16">
        <v>0</v>
      </c>
      <c r="N21" s="16">
        <v>0</v>
      </c>
      <c r="O21" s="16">
        <v>0</v>
      </c>
      <c r="P21" s="17">
        <f t="shared" si="4"/>
        <v>80600</v>
      </c>
      <c r="Q21" s="2">
        <v>0</v>
      </c>
    </row>
    <row r="22" spans="1:17" ht="12.75">
      <c r="A22" s="9">
        <v>20</v>
      </c>
      <c r="B22" s="20" t="s">
        <v>28</v>
      </c>
      <c r="C22" s="11">
        <v>10</v>
      </c>
      <c r="D22" s="12">
        <v>1</v>
      </c>
      <c r="E22" s="13">
        <f>600*C22*D22</f>
        <v>6000</v>
      </c>
      <c r="F22" s="14">
        <f t="shared" si="0"/>
        <v>288</v>
      </c>
      <c r="G22" s="14">
        <f t="shared" si="1"/>
        <v>8928</v>
      </c>
      <c r="H22" s="12">
        <f t="shared" si="2"/>
        <v>31</v>
      </c>
      <c r="I22" s="15">
        <v>40664</v>
      </c>
      <c r="J22" s="15">
        <v>40694</v>
      </c>
      <c r="K22" s="13">
        <f t="shared" si="3"/>
        <v>186000</v>
      </c>
      <c r="L22" s="16">
        <v>0.35</v>
      </c>
      <c r="M22" s="16">
        <v>0</v>
      </c>
      <c r="N22" s="16">
        <v>0</v>
      </c>
      <c r="O22" s="16">
        <v>0</v>
      </c>
      <c r="P22" s="17">
        <f t="shared" si="4"/>
        <v>120900</v>
      </c>
      <c r="Q22" s="2">
        <v>0</v>
      </c>
    </row>
    <row r="23" spans="1:17" ht="12.75">
      <c r="A23" s="9">
        <v>21</v>
      </c>
      <c r="B23" s="18" t="s">
        <v>29</v>
      </c>
      <c r="C23" s="11">
        <v>10</v>
      </c>
      <c r="D23" s="12">
        <v>1</v>
      </c>
      <c r="E23" s="13">
        <f>630*C23*D23</f>
        <v>6300</v>
      </c>
      <c r="F23" s="14">
        <f t="shared" si="0"/>
        <v>288</v>
      </c>
      <c r="G23" s="14">
        <f t="shared" si="1"/>
        <v>8928</v>
      </c>
      <c r="H23" s="12">
        <f t="shared" si="2"/>
        <v>31</v>
      </c>
      <c r="I23" s="15">
        <v>40664</v>
      </c>
      <c r="J23" s="15">
        <v>40694</v>
      </c>
      <c r="K23" s="13">
        <f t="shared" si="3"/>
        <v>195300</v>
      </c>
      <c r="L23" s="16">
        <v>0.35</v>
      </c>
      <c r="M23" s="16">
        <v>0</v>
      </c>
      <c r="N23" s="16">
        <v>0</v>
      </c>
      <c r="O23" s="16">
        <v>0</v>
      </c>
      <c r="P23" s="17">
        <f t="shared" si="4"/>
        <v>126945</v>
      </c>
      <c r="Q23" s="2">
        <v>0</v>
      </c>
    </row>
    <row r="24" spans="1:17" ht="12.75">
      <c r="A24" s="9">
        <v>22</v>
      </c>
      <c r="B24" s="18" t="s">
        <v>30</v>
      </c>
      <c r="C24" s="11">
        <v>10</v>
      </c>
      <c r="D24" s="12">
        <v>1</v>
      </c>
      <c r="E24" s="13">
        <f>100*C24*D24</f>
        <v>1000</v>
      </c>
      <c r="F24" s="14">
        <f t="shared" si="0"/>
        <v>288</v>
      </c>
      <c r="G24" s="14">
        <f t="shared" si="1"/>
        <v>8928</v>
      </c>
      <c r="H24" s="12">
        <f t="shared" si="2"/>
        <v>31</v>
      </c>
      <c r="I24" s="15">
        <v>40664</v>
      </c>
      <c r="J24" s="15">
        <v>40694</v>
      </c>
      <c r="K24" s="13">
        <f t="shared" si="3"/>
        <v>31000</v>
      </c>
      <c r="L24" s="16">
        <v>0.35</v>
      </c>
      <c r="M24" s="16">
        <v>0</v>
      </c>
      <c r="N24" s="16">
        <v>0</v>
      </c>
      <c r="O24" s="16">
        <v>0</v>
      </c>
      <c r="P24" s="17">
        <f t="shared" si="4"/>
        <v>20150</v>
      </c>
      <c r="Q24" s="2">
        <v>0</v>
      </c>
    </row>
    <row r="25" spans="1:17" ht="12.75">
      <c r="A25" s="9">
        <v>23</v>
      </c>
      <c r="B25" s="10" t="s">
        <v>53</v>
      </c>
      <c r="C25" s="11">
        <v>10</v>
      </c>
      <c r="D25" s="12">
        <v>1</v>
      </c>
      <c r="E25" s="13">
        <f>900*C25*D25</f>
        <v>9000</v>
      </c>
      <c r="F25" s="14">
        <f t="shared" si="0"/>
        <v>288</v>
      </c>
      <c r="G25" s="14">
        <f t="shared" si="1"/>
        <v>8928</v>
      </c>
      <c r="H25" s="12">
        <f t="shared" si="2"/>
        <v>31</v>
      </c>
      <c r="I25" s="15">
        <v>40664</v>
      </c>
      <c r="J25" s="15">
        <v>40694</v>
      </c>
      <c r="K25" s="13">
        <f t="shared" si="3"/>
        <v>279000</v>
      </c>
      <c r="L25" s="16">
        <v>0.35</v>
      </c>
      <c r="M25" s="16">
        <v>0</v>
      </c>
      <c r="N25" s="16">
        <v>0</v>
      </c>
      <c r="O25" s="16">
        <v>0</v>
      </c>
      <c r="P25" s="17">
        <f t="shared" si="4"/>
        <v>181350</v>
      </c>
      <c r="Q25" s="2">
        <v>0</v>
      </c>
    </row>
    <row r="26" spans="1:17" ht="12.75">
      <c r="A26" s="9">
        <v>24</v>
      </c>
      <c r="B26" s="10" t="s">
        <v>54</v>
      </c>
      <c r="C26" s="11">
        <v>10</v>
      </c>
      <c r="D26" s="12">
        <v>1</v>
      </c>
      <c r="E26" s="13">
        <f>900*C26*D26</f>
        <v>9000</v>
      </c>
      <c r="F26" s="14">
        <f t="shared" si="0"/>
        <v>288</v>
      </c>
      <c r="G26" s="14">
        <f t="shared" si="1"/>
        <v>8928</v>
      </c>
      <c r="H26" s="12">
        <f t="shared" si="2"/>
        <v>31</v>
      </c>
      <c r="I26" s="15">
        <v>40664</v>
      </c>
      <c r="J26" s="15">
        <v>40694</v>
      </c>
      <c r="K26" s="13">
        <f t="shared" si="3"/>
        <v>279000</v>
      </c>
      <c r="L26" s="16">
        <v>0.35</v>
      </c>
      <c r="M26" s="16">
        <v>0</v>
      </c>
      <c r="N26" s="16">
        <v>0</v>
      </c>
      <c r="O26" s="16">
        <v>0</v>
      </c>
      <c r="P26" s="17">
        <f t="shared" si="4"/>
        <v>181350</v>
      </c>
      <c r="Q26" s="2">
        <v>0</v>
      </c>
    </row>
    <row r="27" spans="1:17" ht="12.75">
      <c r="A27" s="9">
        <v>25</v>
      </c>
      <c r="B27" s="10" t="s">
        <v>55</v>
      </c>
      <c r="C27" s="11">
        <v>10</v>
      </c>
      <c r="D27" s="12">
        <v>1</v>
      </c>
      <c r="E27" s="13">
        <f>900*C27*D27</f>
        <v>9000</v>
      </c>
      <c r="F27" s="14">
        <f t="shared" si="0"/>
        <v>288</v>
      </c>
      <c r="G27" s="14">
        <f t="shared" si="1"/>
        <v>8928</v>
      </c>
      <c r="H27" s="12">
        <f t="shared" si="2"/>
        <v>31</v>
      </c>
      <c r="I27" s="15">
        <v>40664</v>
      </c>
      <c r="J27" s="15">
        <v>40694</v>
      </c>
      <c r="K27" s="13">
        <f t="shared" si="3"/>
        <v>279000</v>
      </c>
      <c r="L27" s="16">
        <v>0.35</v>
      </c>
      <c r="M27" s="16">
        <v>0</v>
      </c>
      <c r="N27" s="16">
        <v>0</v>
      </c>
      <c r="O27" s="16">
        <v>0</v>
      </c>
      <c r="P27" s="17">
        <f t="shared" si="4"/>
        <v>181350</v>
      </c>
      <c r="Q27" s="2">
        <v>0</v>
      </c>
    </row>
    <row r="28" spans="1:17" ht="12.75">
      <c r="A28" s="9">
        <v>26</v>
      </c>
      <c r="B28" s="10" t="s">
        <v>56</v>
      </c>
      <c r="C28" s="11">
        <v>10</v>
      </c>
      <c r="D28" s="12">
        <v>1</v>
      </c>
      <c r="E28" s="13">
        <f>900*C28*D28</f>
        <v>9000</v>
      </c>
      <c r="F28" s="14">
        <f t="shared" si="0"/>
        <v>288</v>
      </c>
      <c r="G28" s="14">
        <f t="shared" si="1"/>
        <v>8928</v>
      </c>
      <c r="H28" s="12">
        <f t="shared" si="2"/>
        <v>31</v>
      </c>
      <c r="I28" s="15">
        <v>40664</v>
      </c>
      <c r="J28" s="15">
        <v>40694</v>
      </c>
      <c r="K28" s="13">
        <f t="shared" si="3"/>
        <v>279000</v>
      </c>
      <c r="L28" s="16">
        <v>0.35</v>
      </c>
      <c r="M28" s="16">
        <v>0</v>
      </c>
      <c r="N28" s="16">
        <v>0</v>
      </c>
      <c r="O28" s="16">
        <v>0</v>
      </c>
      <c r="P28" s="17">
        <f t="shared" si="4"/>
        <v>181350</v>
      </c>
      <c r="Q28" s="2">
        <v>0</v>
      </c>
    </row>
    <row r="29" spans="1:17" ht="12.75">
      <c r="A29" s="9">
        <v>27</v>
      </c>
      <c r="B29" s="19" t="s">
        <v>31</v>
      </c>
      <c r="C29" s="11">
        <v>10</v>
      </c>
      <c r="D29" s="12">
        <v>1</v>
      </c>
      <c r="E29" s="13">
        <f>540*C29*D29</f>
        <v>5400</v>
      </c>
      <c r="F29" s="14">
        <f aca="true" t="shared" si="5" ref="F29:F53">288*D29</f>
        <v>288</v>
      </c>
      <c r="G29" s="14">
        <f aca="true" t="shared" si="6" ref="G29:G51">H29*F29</f>
        <v>8928</v>
      </c>
      <c r="H29" s="12">
        <f aca="true" t="shared" si="7" ref="H29:H51">J29-I29+1-Q29</f>
        <v>31</v>
      </c>
      <c r="I29" s="15">
        <v>40664</v>
      </c>
      <c r="J29" s="15">
        <v>40694</v>
      </c>
      <c r="K29" s="13">
        <f aca="true" t="shared" si="8" ref="K29:K53">H29*E29</f>
        <v>167400</v>
      </c>
      <c r="L29" s="16">
        <v>0.35</v>
      </c>
      <c r="M29" s="16">
        <v>0</v>
      </c>
      <c r="N29" s="16">
        <v>0</v>
      </c>
      <c r="O29" s="16">
        <v>0</v>
      </c>
      <c r="P29" s="17">
        <f aca="true" t="shared" si="9" ref="P29:P51">(1-L29)*(1-M29)*(1-N29)*(1-O29)*K29</f>
        <v>108810</v>
      </c>
      <c r="Q29" s="2">
        <v>0</v>
      </c>
    </row>
    <row r="30" spans="1:17" ht="12.75">
      <c r="A30" s="9">
        <v>28</v>
      </c>
      <c r="B30" s="19" t="s">
        <v>57</v>
      </c>
      <c r="C30" s="11">
        <v>10</v>
      </c>
      <c r="D30" s="12">
        <v>1</v>
      </c>
      <c r="E30" s="13">
        <f>660*C30*D30</f>
        <v>6600</v>
      </c>
      <c r="F30" s="14">
        <f t="shared" si="5"/>
        <v>288</v>
      </c>
      <c r="G30" s="14">
        <f t="shared" si="6"/>
        <v>8928</v>
      </c>
      <c r="H30" s="12">
        <f t="shared" si="7"/>
        <v>31</v>
      </c>
      <c r="I30" s="15">
        <v>40664</v>
      </c>
      <c r="J30" s="15">
        <v>40694</v>
      </c>
      <c r="K30" s="13">
        <f t="shared" si="8"/>
        <v>204600</v>
      </c>
      <c r="L30" s="16">
        <v>0.35</v>
      </c>
      <c r="M30" s="16">
        <v>0</v>
      </c>
      <c r="N30" s="16">
        <v>0</v>
      </c>
      <c r="O30" s="16">
        <v>0</v>
      </c>
      <c r="P30" s="17">
        <f t="shared" si="9"/>
        <v>132990</v>
      </c>
      <c r="Q30" s="2">
        <v>0</v>
      </c>
    </row>
    <row r="31" spans="1:17" ht="12.75">
      <c r="A31" s="9">
        <v>29</v>
      </c>
      <c r="B31" s="19" t="s">
        <v>32</v>
      </c>
      <c r="C31" s="11">
        <v>10</v>
      </c>
      <c r="D31" s="12">
        <v>1</v>
      </c>
      <c r="E31" s="13">
        <f>660*C31*D31</f>
        <v>6600</v>
      </c>
      <c r="F31" s="14">
        <f t="shared" si="5"/>
        <v>288</v>
      </c>
      <c r="G31" s="14">
        <f t="shared" si="6"/>
        <v>8928</v>
      </c>
      <c r="H31" s="12">
        <f t="shared" si="7"/>
        <v>31</v>
      </c>
      <c r="I31" s="15">
        <v>40664</v>
      </c>
      <c r="J31" s="15">
        <v>40694</v>
      </c>
      <c r="K31" s="13">
        <f t="shared" si="8"/>
        <v>204600</v>
      </c>
      <c r="L31" s="16">
        <v>0.35</v>
      </c>
      <c r="M31" s="16">
        <v>0</v>
      </c>
      <c r="N31" s="16">
        <v>0</v>
      </c>
      <c r="O31" s="16">
        <v>0</v>
      </c>
      <c r="P31" s="17">
        <f t="shared" si="9"/>
        <v>132990</v>
      </c>
      <c r="Q31" s="2">
        <v>0</v>
      </c>
    </row>
    <row r="32" spans="1:17" ht="12.75">
      <c r="A32" s="9">
        <v>30</v>
      </c>
      <c r="B32" s="18" t="s">
        <v>33</v>
      </c>
      <c r="C32" s="11">
        <v>10</v>
      </c>
      <c r="D32" s="12">
        <v>1</v>
      </c>
      <c r="E32" s="13">
        <f>540*C32*D32</f>
        <v>5400</v>
      </c>
      <c r="F32" s="14">
        <f t="shared" si="5"/>
        <v>288</v>
      </c>
      <c r="G32" s="14">
        <f t="shared" si="6"/>
        <v>8928</v>
      </c>
      <c r="H32" s="12">
        <f t="shared" si="7"/>
        <v>31</v>
      </c>
      <c r="I32" s="15">
        <v>40664</v>
      </c>
      <c r="J32" s="15">
        <v>40694</v>
      </c>
      <c r="K32" s="13">
        <f t="shared" si="8"/>
        <v>167400</v>
      </c>
      <c r="L32" s="16">
        <v>0.35</v>
      </c>
      <c r="M32" s="16">
        <v>0</v>
      </c>
      <c r="N32" s="16">
        <v>0</v>
      </c>
      <c r="O32" s="16">
        <v>0</v>
      </c>
      <c r="P32" s="17">
        <f t="shared" si="9"/>
        <v>108810</v>
      </c>
      <c r="Q32" s="2">
        <v>0</v>
      </c>
    </row>
    <row r="33" spans="1:17" ht="12.75" customHeight="1">
      <c r="A33" s="9">
        <v>31</v>
      </c>
      <c r="B33" s="18" t="s">
        <v>34</v>
      </c>
      <c r="C33" s="11">
        <v>10</v>
      </c>
      <c r="D33" s="12">
        <v>1</v>
      </c>
      <c r="E33" s="13">
        <f>450*C33*D33</f>
        <v>4500</v>
      </c>
      <c r="F33" s="14">
        <f t="shared" si="5"/>
        <v>288</v>
      </c>
      <c r="G33" s="14">
        <f t="shared" si="6"/>
        <v>8928</v>
      </c>
      <c r="H33" s="12">
        <f t="shared" si="7"/>
        <v>31</v>
      </c>
      <c r="I33" s="15">
        <v>40664</v>
      </c>
      <c r="J33" s="15">
        <v>40694</v>
      </c>
      <c r="K33" s="13">
        <f t="shared" si="8"/>
        <v>139500</v>
      </c>
      <c r="L33" s="16">
        <v>0.35</v>
      </c>
      <c r="M33" s="16">
        <v>0</v>
      </c>
      <c r="N33" s="16">
        <v>0</v>
      </c>
      <c r="O33" s="16">
        <v>0</v>
      </c>
      <c r="P33" s="17">
        <f t="shared" si="9"/>
        <v>90675</v>
      </c>
      <c r="Q33" s="2">
        <v>0</v>
      </c>
    </row>
    <row r="34" spans="1:17" ht="12.75" customHeight="1">
      <c r="A34" s="9">
        <v>32</v>
      </c>
      <c r="B34" s="20" t="s">
        <v>35</v>
      </c>
      <c r="C34" s="11">
        <v>10</v>
      </c>
      <c r="D34" s="12">
        <v>1</v>
      </c>
      <c r="E34" s="13">
        <f>810*C34*D34</f>
        <v>8100</v>
      </c>
      <c r="F34" s="14">
        <f t="shared" si="5"/>
        <v>288</v>
      </c>
      <c r="G34" s="14">
        <f t="shared" si="6"/>
        <v>8928</v>
      </c>
      <c r="H34" s="12">
        <f t="shared" si="7"/>
        <v>31</v>
      </c>
      <c r="I34" s="15">
        <v>40664</v>
      </c>
      <c r="J34" s="15">
        <v>40694</v>
      </c>
      <c r="K34" s="13">
        <f t="shared" si="8"/>
        <v>251100</v>
      </c>
      <c r="L34" s="16">
        <v>0.35</v>
      </c>
      <c r="M34" s="16">
        <v>0</v>
      </c>
      <c r="N34" s="16">
        <v>0</v>
      </c>
      <c r="O34" s="16">
        <v>0</v>
      </c>
      <c r="P34" s="17">
        <f t="shared" si="9"/>
        <v>163215</v>
      </c>
      <c r="Q34" s="2">
        <v>0</v>
      </c>
    </row>
    <row r="35" spans="1:17" ht="12.75">
      <c r="A35" s="9">
        <v>33</v>
      </c>
      <c r="B35" s="19" t="s">
        <v>36</v>
      </c>
      <c r="C35" s="11">
        <v>10</v>
      </c>
      <c r="D35" s="12">
        <v>1</v>
      </c>
      <c r="E35" s="13">
        <f>810*C35*D35</f>
        <v>8100</v>
      </c>
      <c r="F35" s="14">
        <f t="shared" si="5"/>
        <v>288</v>
      </c>
      <c r="G35" s="14">
        <f t="shared" si="6"/>
        <v>8928</v>
      </c>
      <c r="H35" s="12">
        <f t="shared" si="7"/>
        <v>31</v>
      </c>
      <c r="I35" s="15">
        <v>40664</v>
      </c>
      <c r="J35" s="15">
        <v>40694</v>
      </c>
      <c r="K35" s="13">
        <f t="shared" si="8"/>
        <v>251100</v>
      </c>
      <c r="L35" s="16">
        <v>0.35</v>
      </c>
      <c r="M35" s="16">
        <v>0</v>
      </c>
      <c r="N35" s="16">
        <v>0</v>
      </c>
      <c r="O35" s="16">
        <v>0</v>
      </c>
      <c r="P35" s="17">
        <f t="shared" si="9"/>
        <v>163215</v>
      </c>
      <c r="Q35" s="2">
        <v>0</v>
      </c>
    </row>
    <row r="36" spans="1:17" ht="12.75">
      <c r="A36" s="9">
        <v>34</v>
      </c>
      <c r="B36" s="18" t="s">
        <v>37</v>
      </c>
      <c r="C36" s="11">
        <v>10</v>
      </c>
      <c r="D36" s="12">
        <v>1</v>
      </c>
      <c r="E36" s="13">
        <f>600*C36*D36</f>
        <v>6000</v>
      </c>
      <c r="F36" s="14">
        <f t="shared" si="5"/>
        <v>288</v>
      </c>
      <c r="G36" s="14">
        <f t="shared" si="6"/>
        <v>8928</v>
      </c>
      <c r="H36" s="12">
        <f t="shared" si="7"/>
        <v>31</v>
      </c>
      <c r="I36" s="15">
        <v>40664</v>
      </c>
      <c r="J36" s="15">
        <v>40694</v>
      </c>
      <c r="K36" s="13">
        <f t="shared" si="8"/>
        <v>186000</v>
      </c>
      <c r="L36" s="16">
        <v>0.35</v>
      </c>
      <c r="M36" s="16">
        <v>0</v>
      </c>
      <c r="N36" s="16">
        <v>0</v>
      </c>
      <c r="O36" s="16">
        <v>0</v>
      </c>
      <c r="P36" s="17">
        <f t="shared" si="9"/>
        <v>120900</v>
      </c>
      <c r="Q36" s="2">
        <v>0</v>
      </c>
    </row>
    <row r="37" spans="1:17" ht="12.75">
      <c r="A37" s="9">
        <v>35</v>
      </c>
      <c r="B37" s="18" t="s">
        <v>38</v>
      </c>
      <c r="C37" s="11">
        <v>10</v>
      </c>
      <c r="D37" s="12">
        <v>1</v>
      </c>
      <c r="E37" s="13">
        <f>600*C37*D37</f>
        <v>6000</v>
      </c>
      <c r="F37" s="14">
        <f t="shared" si="5"/>
        <v>288</v>
      </c>
      <c r="G37" s="14">
        <f t="shared" si="6"/>
        <v>8928</v>
      </c>
      <c r="H37" s="12">
        <f t="shared" si="7"/>
        <v>31</v>
      </c>
      <c r="I37" s="15">
        <v>40664</v>
      </c>
      <c r="J37" s="15">
        <v>40694</v>
      </c>
      <c r="K37" s="13">
        <f t="shared" si="8"/>
        <v>186000</v>
      </c>
      <c r="L37" s="16">
        <v>0.35</v>
      </c>
      <c r="M37" s="16">
        <v>0</v>
      </c>
      <c r="N37" s="16">
        <v>0</v>
      </c>
      <c r="O37" s="16">
        <v>0</v>
      </c>
      <c r="P37" s="17">
        <f t="shared" si="9"/>
        <v>120900</v>
      </c>
      <c r="Q37" s="2">
        <v>0</v>
      </c>
    </row>
    <row r="38" spans="1:17" ht="12.75">
      <c r="A38" s="9">
        <v>36</v>
      </c>
      <c r="B38" s="18" t="s">
        <v>39</v>
      </c>
      <c r="C38" s="11">
        <v>10</v>
      </c>
      <c r="D38" s="12">
        <v>1</v>
      </c>
      <c r="E38" s="13">
        <f>350*C38*D38</f>
        <v>3500</v>
      </c>
      <c r="F38" s="14">
        <f t="shared" si="5"/>
        <v>288</v>
      </c>
      <c r="G38" s="14">
        <f t="shared" si="6"/>
        <v>8928</v>
      </c>
      <c r="H38" s="12">
        <f t="shared" si="7"/>
        <v>31</v>
      </c>
      <c r="I38" s="15">
        <v>40664</v>
      </c>
      <c r="J38" s="15">
        <v>40694</v>
      </c>
      <c r="K38" s="13">
        <f t="shared" si="8"/>
        <v>108500</v>
      </c>
      <c r="L38" s="16">
        <v>0.35</v>
      </c>
      <c r="M38" s="16">
        <v>0</v>
      </c>
      <c r="N38" s="16">
        <v>0</v>
      </c>
      <c r="O38" s="16">
        <v>0</v>
      </c>
      <c r="P38" s="17">
        <f t="shared" si="9"/>
        <v>70525</v>
      </c>
      <c r="Q38" s="2">
        <v>0</v>
      </c>
    </row>
    <row r="39" spans="1:17" ht="12.75">
      <c r="A39" s="9">
        <v>37</v>
      </c>
      <c r="B39" s="21" t="s">
        <v>40</v>
      </c>
      <c r="C39" s="11">
        <v>10</v>
      </c>
      <c r="D39" s="12">
        <v>1</v>
      </c>
      <c r="E39" s="13">
        <f>525*C39*D39</f>
        <v>5250</v>
      </c>
      <c r="F39" s="14">
        <f t="shared" si="5"/>
        <v>288</v>
      </c>
      <c r="G39" s="14">
        <f t="shared" si="6"/>
        <v>8928</v>
      </c>
      <c r="H39" s="12">
        <f t="shared" si="7"/>
        <v>31</v>
      </c>
      <c r="I39" s="15">
        <v>40664</v>
      </c>
      <c r="J39" s="15">
        <v>40694</v>
      </c>
      <c r="K39" s="13">
        <f t="shared" si="8"/>
        <v>162750</v>
      </c>
      <c r="L39" s="16">
        <v>0.35</v>
      </c>
      <c r="M39" s="16">
        <v>0</v>
      </c>
      <c r="N39" s="16">
        <v>0</v>
      </c>
      <c r="O39" s="16">
        <v>0</v>
      </c>
      <c r="P39" s="17">
        <f t="shared" si="9"/>
        <v>105787.5</v>
      </c>
      <c r="Q39" s="2">
        <v>0</v>
      </c>
    </row>
    <row r="40" spans="1:17" ht="12.75">
      <c r="A40" s="9">
        <v>38</v>
      </c>
      <c r="B40" s="18" t="s">
        <v>41</v>
      </c>
      <c r="C40" s="11">
        <v>10</v>
      </c>
      <c r="D40" s="12">
        <v>1</v>
      </c>
      <c r="E40" s="13">
        <f>630*C40*D40</f>
        <v>6300</v>
      </c>
      <c r="F40" s="14">
        <f t="shared" si="5"/>
        <v>288</v>
      </c>
      <c r="G40" s="14">
        <f t="shared" si="6"/>
        <v>8928</v>
      </c>
      <c r="H40" s="12">
        <f t="shared" si="7"/>
        <v>31</v>
      </c>
      <c r="I40" s="15">
        <v>40664</v>
      </c>
      <c r="J40" s="15">
        <v>40694</v>
      </c>
      <c r="K40" s="13">
        <f t="shared" si="8"/>
        <v>195300</v>
      </c>
      <c r="L40" s="16">
        <v>0.35</v>
      </c>
      <c r="M40" s="16">
        <v>0</v>
      </c>
      <c r="N40" s="16">
        <v>0</v>
      </c>
      <c r="O40" s="16">
        <v>0</v>
      </c>
      <c r="P40" s="17">
        <f t="shared" si="9"/>
        <v>126945</v>
      </c>
      <c r="Q40" s="2">
        <v>0</v>
      </c>
    </row>
    <row r="41" spans="1:17" ht="12.75">
      <c r="A41" s="9">
        <v>39</v>
      </c>
      <c r="B41" s="19" t="s">
        <v>42</v>
      </c>
      <c r="C41" s="11">
        <v>10</v>
      </c>
      <c r="D41" s="12">
        <v>1</v>
      </c>
      <c r="E41" s="13">
        <f>510*C41*D41</f>
        <v>5100</v>
      </c>
      <c r="F41" s="14">
        <f t="shared" si="5"/>
        <v>288</v>
      </c>
      <c r="G41" s="14">
        <f t="shared" si="6"/>
        <v>8928</v>
      </c>
      <c r="H41" s="12">
        <f t="shared" si="7"/>
        <v>31</v>
      </c>
      <c r="I41" s="15">
        <v>40664</v>
      </c>
      <c r="J41" s="15">
        <v>40694</v>
      </c>
      <c r="K41" s="13">
        <f t="shared" si="8"/>
        <v>158100</v>
      </c>
      <c r="L41" s="16">
        <v>0.35</v>
      </c>
      <c r="M41" s="16">
        <v>0</v>
      </c>
      <c r="N41" s="16">
        <v>0</v>
      </c>
      <c r="O41" s="16">
        <v>0</v>
      </c>
      <c r="P41" s="17">
        <f t="shared" si="9"/>
        <v>102765</v>
      </c>
      <c r="Q41" s="2">
        <v>0</v>
      </c>
    </row>
    <row r="42" spans="1:17" ht="12.75">
      <c r="A42" s="9">
        <v>40</v>
      </c>
      <c r="B42" s="18" t="s">
        <v>43</v>
      </c>
      <c r="C42" s="11">
        <v>10</v>
      </c>
      <c r="D42" s="12">
        <v>1</v>
      </c>
      <c r="E42" s="13">
        <f>600*C42*D42</f>
        <v>6000</v>
      </c>
      <c r="F42" s="14">
        <f t="shared" si="5"/>
        <v>288</v>
      </c>
      <c r="G42" s="14">
        <f t="shared" si="6"/>
        <v>8928</v>
      </c>
      <c r="H42" s="12">
        <f t="shared" si="7"/>
        <v>31</v>
      </c>
      <c r="I42" s="15">
        <v>40664</v>
      </c>
      <c r="J42" s="15">
        <v>40694</v>
      </c>
      <c r="K42" s="13">
        <f t="shared" si="8"/>
        <v>186000</v>
      </c>
      <c r="L42" s="16">
        <v>0.35</v>
      </c>
      <c r="M42" s="16">
        <v>0</v>
      </c>
      <c r="N42" s="16">
        <v>0</v>
      </c>
      <c r="O42" s="16">
        <v>0</v>
      </c>
      <c r="P42" s="17">
        <f t="shared" si="9"/>
        <v>120900</v>
      </c>
      <c r="Q42" s="2">
        <v>0</v>
      </c>
    </row>
    <row r="43" spans="1:17" ht="12.75">
      <c r="A43" s="9">
        <v>41</v>
      </c>
      <c r="B43" s="19" t="s">
        <v>58</v>
      </c>
      <c r="C43" s="11">
        <v>10</v>
      </c>
      <c r="D43" s="12">
        <v>1</v>
      </c>
      <c r="E43" s="13">
        <f>660*C43*D43</f>
        <v>6600</v>
      </c>
      <c r="F43" s="14">
        <f t="shared" si="5"/>
        <v>288</v>
      </c>
      <c r="G43" s="14">
        <f t="shared" si="6"/>
        <v>8928</v>
      </c>
      <c r="H43" s="12">
        <f t="shared" si="7"/>
        <v>31</v>
      </c>
      <c r="I43" s="15">
        <v>40664</v>
      </c>
      <c r="J43" s="15">
        <v>40694</v>
      </c>
      <c r="K43" s="13">
        <f t="shared" si="8"/>
        <v>204600</v>
      </c>
      <c r="L43" s="16">
        <v>0.35</v>
      </c>
      <c r="M43" s="16">
        <v>0</v>
      </c>
      <c r="N43" s="16">
        <v>0</v>
      </c>
      <c r="O43" s="16">
        <v>0</v>
      </c>
      <c r="P43" s="17">
        <f t="shared" si="9"/>
        <v>132990</v>
      </c>
      <c r="Q43" s="2">
        <v>0</v>
      </c>
    </row>
    <row r="44" spans="1:17" ht="12.75">
      <c r="A44" s="9">
        <v>42</v>
      </c>
      <c r="B44" s="18" t="s">
        <v>44</v>
      </c>
      <c r="C44" s="11">
        <v>10</v>
      </c>
      <c r="D44" s="12">
        <v>1</v>
      </c>
      <c r="E44" s="13">
        <f>630*C44*D44</f>
        <v>6300</v>
      </c>
      <c r="F44" s="14">
        <f t="shared" si="5"/>
        <v>288</v>
      </c>
      <c r="G44" s="14">
        <f t="shared" si="6"/>
        <v>8928</v>
      </c>
      <c r="H44" s="12">
        <f t="shared" si="7"/>
        <v>31</v>
      </c>
      <c r="I44" s="15">
        <v>40664</v>
      </c>
      <c r="J44" s="15">
        <v>40694</v>
      </c>
      <c r="K44" s="13">
        <f t="shared" si="8"/>
        <v>195300</v>
      </c>
      <c r="L44" s="16">
        <v>0.35</v>
      </c>
      <c r="M44" s="16">
        <v>0</v>
      </c>
      <c r="N44" s="16">
        <v>0</v>
      </c>
      <c r="O44" s="16">
        <v>0</v>
      </c>
      <c r="P44" s="17">
        <f t="shared" si="9"/>
        <v>126945</v>
      </c>
      <c r="Q44" s="2">
        <v>0</v>
      </c>
    </row>
    <row r="45" spans="1:17" ht="12.75">
      <c r="A45" s="9">
        <v>43</v>
      </c>
      <c r="B45" s="19" t="s">
        <v>59</v>
      </c>
      <c r="C45" s="11">
        <v>10</v>
      </c>
      <c r="D45" s="12">
        <v>1</v>
      </c>
      <c r="E45" s="13">
        <f>1140*C45*D45</f>
        <v>11400</v>
      </c>
      <c r="F45" s="14">
        <f t="shared" si="5"/>
        <v>288</v>
      </c>
      <c r="G45" s="14">
        <f t="shared" si="6"/>
        <v>8928</v>
      </c>
      <c r="H45" s="12">
        <f t="shared" si="7"/>
        <v>31</v>
      </c>
      <c r="I45" s="15">
        <v>40664</v>
      </c>
      <c r="J45" s="15">
        <v>40694</v>
      </c>
      <c r="K45" s="13">
        <f t="shared" si="8"/>
        <v>353400</v>
      </c>
      <c r="L45" s="16">
        <v>0.35</v>
      </c>
      <c r="M45" s="16">
        <v>0</v>
      </c>
      <c r="N45" s="16">
        <v>0</v>
      </c>
      <c r="O45" s="16">
        <v>0</v>
      </c>
      <c r="P45" s="17">
        <f t="shared" si="9"/>
        <v>229710</v>
      </c>
      <c r="Q45" s="2">
        <v>0</v>
      </c>
    </row>
    <row r="46" spans="1:17" ht="12.75">
      <c r="A46" s="9">
        <v>44</v>
      </c>
      <c r="B46" s="18" t="s">
        <v>45</v>
      </c>
      <c r="C46" s="11">
        <v>10</v>
      </c>
      <c r="D46" s="12">
        <v>1</v>
      </c>
      <c r="E46" s="13">
        <f>750*C46*D46</f>
        <v>7500</v>
      </c>
      <c r="F46" s="14">
        <f t="shared" si="5"/>
        <v>288</v>
      </c>
      <c r="G46" s="14">
        <f t="shared" si="6"/>
        <v>8928</v>
      </c>
      <c r="H46" s="12">
        <f t="shared" si="7"/>
        <v>31</v>
      </c>
      <c r="I46" s="15">
        <v>40664</v>
      </c>
      <c r="J46" s="15">
        <v>40694</v>
      </c>
      <c r="K46" s="13">
        <f t="shared" si="8"/>
        <v>232500</v>
      </c>
      <c r="L46" s="16">
        <v>0.35</v>
      </c>
      <c r="M46" s="16">
        <v>0</v>
      </c>
      <c r="N46" s="16">
        <v>0</v>
      </c>
      <c r="O46" s="16">
        <v>0</v>
      </c>
      <c r="P46" s="17">
        <f t="shared" si="9"/>
        <v>151125</v>
      </c>
      <c r="Q46" s="2">
        <v>0</v>
      </c>
    </row>
    <row r="47" spans="1:17" ht="12.75">
      <c r="A47" s="9">
        <v>45</v>
      </c>
      <c r="B47" s="10" t="s">
        <v>60</v>
      </c>
      <c r="C47" s="11">
        <v>10</v>
      </c>
      <c r="D47" s="12">
        <v>1</v>
      </c>
      <c r="E47" s="13">
        <f>660*C47*D47</f>
        <v>6600</v>
      </c>
      <c r="F47" s="14">
        <f t="shared" si="5"/>
        <v>288</v>
      </c>
      <c r="G47" s="14">
        <f t="shared" si="6"/>
        <v>8928</v>
      </c>
      <c r="H47" s="12">
        <f t="shared" si="7"/>
        <v>31</v>
      </c>
      <c r="I47" s="15">
        <v>40664</v>
      </c>
      <c r="J47" s="15">
        <v>40694</v>
      </c>
      <c r="K47" s="13">
        <f t="shared" si="8"/>
        <v>204600</v>
      </c>
      <c r="L47" s="16">
        <v>0.35</v>
      </c>
      <c r="M47" s="16">
        <v>0</v>
      </c>
      <c r="N47" s="16">
        <v>0</v>
      </c>
      <c r="O47" s="16">
        <v>0</v>
      </c>
      <c r="P47" s="17">
        <f t="shared" si="9"/>
        <v>132990</v>
      </c>
      <c r="Q47" s="2">
        <v>0</v>
      </c>
    </row>
    <row r="48" spans="1:17" ht="12.75">
      <c r="A48" s="9">
        <v>46</v>
      </c>
      <c r="B48" s="22" t="s">
        <v>46</v>
      </c>
      <c r="C48" s="11">
        <v>10</v>
      </c>
      <c r="D48" s="12">
        <v>1</v>
      </c>
      <c r="E48" s="13">
        <f>600*C48*D48</f>
        <v>6000</v>
      </c>
      <c r="F48" s="14">
        <f t="shared" si="5"/>
        <v>288</v>
      </c>
      <c r="G48" s="14">
        <f t="shared" si="6"/>
        <v>8928</v>
      </c>
      <c r="H48" s="12">
        <f t="shared" si="7"/>
        <v>31</v>
      </c>
      <c r="I48" s="15">
        <v>40664</v>
      </c>
      <c r="J48" s="15">
        <v>40694</v>
      </c>
      <c r="K48" s="13">
        <f t="shared" si="8"/>
        <v>186000</v>
      </c>
      <c r="L48" s="16">
        <v>0.35</v>
      </c>
      <c r="M48" s="16">
        <v>0</v>
      </c>
      <c r="N48" s="16">
        <v>0</v>
      </c>
      <c r="O48" s="16">
        <v>0</v>
      </c>
      <c r="P48" s="17">
        <f t="shared" si="9"/>
        <v>120900</v>
      </c>
      <c r="Q48" s="2">
        <v>0</v>
      </c>
    </row>
    <row r="49" spans="1:17" ht="12.75">
      <c r="A49" s="9">
        <v>47</v>
      </c>
      <c r="B49" s="18" t="s">
        <v>47</v>
      </c>
      <c r="C49" s="11">
        <v>10</v>
      </c>
      <c r="D49" s="12">
        <v>1</v>
      </c>
      <c r="E49" s="13">
        <f>450*C49*D49</f>
        <v>4500</v>
      </c>
      <c r="F49" s="14">
        <f t="shared" si="5"/>
        <v>288</v>
      </c>
      <c r="G49" s="14">
        <f t="shared" si="6"/>
        <v>8928</v>
      </c>
      <c r="H49" s="12">
        <f t="shared" si="7"/>
        <v>31</v>
      </c>
      <c r="I49" s="15">
        <v>40664</v>
      </c>
      <c r="J49" s="15">
        <v>40694</v>
      </c>
      <c r="K49" s="13">
        <f t="shared" si="8"/>
        <v>139500</v>
      </c>
      <c r="L49" s="16">
        <v>0.35</v>
      </c>
      <c r="M49" s="16">
        <v>0</v>
      </c>
      <c r="N49" s="16">
        <v>0</v>
      </c>
      <c r="O49" s="16">
        <v>0</v>
      </c>
      <c r="P49" s="17">
        <f t="shared" si="9"/>
        <v>90675</v>
      </c>
      <c r="Q49" s="2">
        <v>0</v>
      </c>
    </row>
    <row r="50" spans="1:17" ht="12.75">
      <c r="A50" s="9">
        <v>48</v>
      </c>
      <c r="B50" s="19" t="s">
        <v>61</v>
      </c>
      <c r="C50" s="11">
        <v>10</v>
      </c>
      <c r="D50" s="12">
        <v>1</v>
      </c>
      <c r="E50" s="13">
        <f>600*C50*D50</f>
        <v>6000</v>
      </c>
      <c r="F50" s="14">
        <f t="shared" si="5"/>
        <v>288</v>
      </c>
      <c r="G50" s="14">
        <f t="shared" si="6"/>
        <v>8928</v>
      </c>
      <c r="H50" s="12">
        <f t="shared" si="7"/>
        <v>31</v>
      </c>
      <c r="I50" s="15">
        <v>40664</v>
      </c>
      <c r="J50" s="15">
        <v>40694</v>
      </c>
      <c r="K50" s="13">
        <f t="shared" si="8"/>
        <v>186000</v>
      </c>
      <c r="L50" s="16">
        <v>0.35</v>
      </c>
      <c r="M50" s="16">
        <v>0</v>
      </c>
      <c r="N50" s="16">
        <v>0</v>
      </c>
      <c r="O50" s="16">
        <v>0</v>
      </c>
      <c r="P50" s="17">
        <f t="shared" si="9"/>
        <v>120900</v>
      </c>
      <c r="Q50" s="2">
        <v>0</v>
      </c>
    </row>
    <row r="51" spans="1:17" ht="12.75">
      <c r="A51" s="9">
        <v>49</v>
      </c>
      <c r="B51" s="19" t="s">
        <v>48</v>
      </c>
      <c r="C51" s="11">
        <v>10</v>
      </c>
      <c r="D51" s="12">
        <v>1</v>
      </c>
      <c r="E51" s="13">
        <f>525*C51*D51</f>
        <v>5250</v>
      </c>
      <c r="F51" s="14">
        <f t="shared" si="5"/>
        <v>288</v>
      </c>
      <c r="G51" s="14">
        <f t="shared" si="6"/>
        <v>8928</v>
      </c>
      <c r="H51" s="12">
        <f t="shared" si="7"/>
        <v>31</v>
      </c>
      <c r="I51" s="15">
        <v>40664</v>
      </c>
      <c r="J51" s="15">
        <v>40694</v>
      </c>
      <c r="K51" s="13">
        <f t="shared" si="8"/>
        <v>162750</v>
      </c>
      <c r="L51" s="16">
        <v>0.35</v>
      </c>
      <c r="M51" s="16">
        <v>0</v>
      </c>
      <c r="N51" s="16">
        <v>0</v>
      </c>
      <c r="O51" s="16">
        <v>0</v>
      </c>
      <c r="P51" s="17">
        <f t="shared" si="9"/>
        <v>105787.5</v>
      </c>
      <c r="Q51" s="2">
        <v>0</v>
      </c>
    </row>
    <row r="52" spans="1:17" ht="12.75">
      <c r="A52" s="9">
        <v>50</v>
      </c>
      <c r="B52" s="10" t="s">
        <v>49</v>
      </c>
      <c r="C52" s="11">
        <v>10</v>
      </c>
      <c r="D52" s="12">
        <v>1</v>
      </c>
      <c r="E52" s="13">
        <f>750*C52*D52</f>
        <v>7500</v>
      </c>
      <c r="F52" s="14">
        <f t="shared" si="5"/>
        <v>288</v>
      </c>
      <c r="G52" s="14">
        <f>H52*F52</f>
        <v>8928</v>
      </c>
      <c r="H52" s="12">
        <f>J52-I52+1-Q52</f>
        <v>31</v>
      </c>
      <c r="I52" s="15">
        <v>40664</v>
      </c>
      <c r="J52" s="15">
        <v>40694</v>
      </c>
      <c r="K52" s="13">
        <f t="shared" si="8"/>
        <v>232500</v>
      </c>
      <c r="L52" s="16">
        <v>0.35</v>
      </c>
      <c r="M52" s="16">
        <v>0</v>
      </c>
      <c r="N52" s="16">
        <v>0</v>
      </c>
      <c r="O52" s="16">
        <v>0</v>
      </c>
      <c r="P52" s="17">
        <f>(1-L52)*(1-M52)*(1-N52)*(1-O52)*K52</f>
        <v>151125</v>
      </c>
      <c r="Q52" s="2">
        <v>0</v>
      </c>
    </row>
    <row r="53" spans="1:17" ht="12.75">
      <c r="A53" s="23">
        <v>51</v>
      </c>
      <c r="B53" s="24" t="s">
        <v>50</v>
      </c>
      <c r="C53" s="25">
        <v>10</v>
      </c>
      <c r="D53" s="26">
        <v>1</v>
      </c>
      <c r="E53" s="27">
        <f>350*C53*D53</f>
        <v>3500</v>
      </c>
      <c r="F53" s="28">
        <f t="shared" si="5"/>
        <v>288</v>
      </c>
      <c r="G53" s="28">
        <f>H53*F53</f>
        <v>8928</v>
      </c>
      <c r="H53" s="26">
        <f>J53-I53+1-Q53</f>
        <v>31</v>
      </c>
      <c r="I53" s="29">
        <v>40664</v>
      </c>
      <c r="J53" s="29">
        <v>40694</v>
      </c>
      <c r="K53" s="27">
        <f t="shared" si="8"/>
        <v>108500</v>
      </c>
      <c r="L53" s="30">
        <v>0.35</v>
      </c>
      <c r="M53" s="30">
        <v>0</v>
      </c>
      <c r="N53" s="30">
        <v>0</v>
      </c>
      <c r="O53" s="30">
        <v>0</v>
      </c>
      <c r="P53" s="31">
        <f>(1-L53)*(1-M53)*(1-N53)*(1-O53)*K53</f>
        <v>70525</v>
      </c>
      <c r="Q53" s="2">
        <v>0</v>
      </c>
    </row>
    <row r="54" spans="2:15" ht="12.75">
      <c r="B54" s="3"/>
      <c r="C54" s="4"/>
      <c r="D54" s="5"/>
      <c r="E54" s="5"/>
      <c r="F54" s="5"/>
      <c r="G54" s="5"/>
      <c r="H54" s="5"/>
      <c r="I54" s="5"/>
      <c r="J54" s="5"/>
      <c r="K54" s="5"/>
      <c r="L54" s="7"/>
      <c r="M54" s="7"/>
      <c r="N54" s="7"/>
      <c r="O54" s="7"/>
    </row>
    <row r="55" spans="2:15" ht="12.75">
      <c r="B55" s="3"/>
      <c r="C55" s="4"/>
      <c r="D55" s="5"/>
      <c r="E55" s="5"/>
      <c r="F55" s="5"/>
      <c r="G55" s="5"/>
      <c r="H55" s="5"/>
      <c r="I55" s="5"/>
      <c r="J55" s="5"/>
      <c r="K55" s="5"/>
      <c r="L55" s="7"/>
      <c r="M55" s="7"/>
      <c r="N55" s="7"/>
      <c r="O55" s="7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1" ht="12.75">
      <c r="I61" s="6"/>
    </row>
  </sheetData>
  <hyperlinks>
    <hyperlink ref="B4" r:id="rId1" display="Б. Сухаревская площадь (в сторону Цветного бульвара)"/>
    <hyperlink ref="B3" r:id="rId2" display="Б. Сухаревская площадь (в сторону Красных Ворот)"/>
    <hyperlink ref="B9" r:id="rId3" display="Житная улица"/>
    <hyperlink ref="B35" r:id="rId4" display="Жуковка поселок"/>
    <hyperlink ref="B11" r:id="rId5" display="Земляной Вал, 53"/>
    <hyperlink ref="B14" r:id="rId6" display="Краснопресненская набережная"/>
    <hyperlink ref="B17" r:id="rId7" display="Кудринская площадь"/>
    <hyperlink ref="B25" r:id="rId8" display="Новый Арбат, 15 (в центр)"/>
    <hyperlink ref="B26" r:id="rId9" display="Новый Арбат, 15 (из центра)"/>
    <hyperlink ref="B27" r:id="rId10" display="Новый Арбат, 21 (в центр)"/>
    <hyperlink ref="B28" r:id="rId11" display="Новый Арбат, 21 (из центра)"/>
    <hyperlink ref="B29" r:id="rId12" display="Олимпийский проспект"/>
    <hyperlink ref="B30" r:id="rId13" display="Площадь Тверской Заставы (в центр)"/>
    <hyperlink ref="B31" r:id="rId14" display="Проспект Мира, 39"/>
    <hyperlink ref="B43" r:id="rId15" display="Садовая-Триумфальная (пересечение с Долгоруковской ул.)"/>
    <hyperlink ref="B47" r:id="rId16" display="Смоленская (в центр)"/>
    <hyperlink ref="B50" r:id="rId17" display="Таганская Площадь (Большой Краснохолмский мост)"/>
    <hyperlink ref="B51" r:id="rId18" display="Таганская, 1"/>
    <hyperlink ref="B52" r:id="rId19" display="Театральная"/>
    <hyperlink ref="B53" r:id="rId20" display="Щелковское шоссе"/>
    <hyperlink ref="B6" r:id="rId21" display="Барклая улица"/>
    <hyperlink ref="B45" r:id="rId22" display="Серафимовича (из центра)"/>
    <hyperlink ref="B34" r:id="rId23" display="http://www.rkmedia.ru/plans/videomon/addres/9200.html"/>
    <hyperlink ref="B20" r:id="rId24" display="http://www.rkmedia.ru/plans/videomon/addres/9815.html"/>
    <hyperlink ref="B22" r:id="rId25" display="http://www.rkmedia.ru/plans/videomon/addres/9816.html"/>
    <hyperlink ref="B10" r:id="rId26" display="http://www.rkmedia.ru/plans/videomon/addres/10327.html"/>
    <hyperlink ref="B39" r:id="rId27" display="http://www.rkmedia.ru/plans/videomon/addres/11238.html"/>
    <hyperlink ref="B12" r:id="rId28" display="http://www.rkmedia.ru/plans/videomon/addres/11817.html"/>
    <hyperlink ref="B15" r:id="rId29" display="http://www.rkmedia.ru/plans/videomon/addres/13671.html"/>
    <hyperlink ref="B16" r:id="rId30" display="http://www.rkmedia.ru/plans/videomon/addres/13670.html"/>
    <hyperlink ref="B37" r:id="rId31" display="http://www.rkmedia.ru/plans/videomon/addres/13672.html"/>
    <hyperlink ref="B36" r:id="rId32" display="http://www.rkmedia.ru/plans/videomon/addres/13673.html"/>
    <hyperlink ref="B41" r:id="rId33" display="Садовая-Самотечная"/>
    <hyperlink ref="B48" r:id="rId34" display="http://www.rkmedia.ru/plans/videomon/addres/14576.html"/>
    <hyperlink ref="B42" r:id="rId35" display="http://www.rkmedia.ru/plans/videomon/addres/14948.html"/>
    <hyperlink ref="B46" r:id="rId36" display="http://www.rkmedia.ru/plans/videomon/addres/14933.html"/>
    <hyperlink ref="B13" r:id="rId37" display="http://www.rkmedia.ru/plans/videomon/addres/15136.html"/>
    <hyperlink ref="B7" r:id="rId38" display="http://www.rkmedia.ru/plans/videomon/addres/17594.html"/>
    <hyperlink ref="B44" r:id="rId39" display="http://www.rkmedia.ru/plans/videomon/addres/17595.html"/>
    <hyperlink ref="B49" r:id="rId40" display="http://www.rkmedia.ru/plans/videomon/addres/17596.html"/>
    <hyperlink ref="B23" r:id="rId41" display="http://www.rkmedia.ru/plans/videomon/addres/17597.html"/>
    <hyperlink ref="B32" r:id="rId42" display="http://www.rkmedia.ru/plans/videomon/addres/17598.html"/>
    <hyperlink ref="B33" r:id="rId43" display="http://www.rkmedia.ru/plans/videomon/addres/17599.html"/>
    <hyperlink ref="B21" r:id="rId44" display="http://www.rkmedia.ru/plans/videomon/addres/17600.html"/>
    <hyperlink ref="B38" r:id="rId45" display="http://www.rkmedia.ru/plans/videomon/addres/17601.html"/>
    <hyperlink ref="B40" r:id="rId46" display="http://www.rkmedia.ru/plans/videomon/addres/17602.html"/>
    <hyperlink ref="B5" r:id="rId47" display="http://www.rkmedia.ru/plans/videomon/addres/11237.html"/>
    <hyperlink ref="B24" r:id="rId48" display="http://www.rkmedia.ru/plans/videomon/addres/1904.html"/>
    <hyperlink ref="B8" r:id="rId49" display="http://www.rkmedia.ru/plans/videomon/addres/17593.html"/>
    <hyperlink ref="B18" r:id="rId50" display="http://www.rkmedia.ru/plans/videomon/addres/9815.html"/>
    <hyperlink ref="B19" r:id="rId51" display="http://www.rkmedia.ru/plans/videomon/addres/9815.html"/>
  </hyperlinks>
  <printOptions/>
  <pageMargins left="0.75" right="0.75" top="1" bottom="1" header="0.5" footer="0.5"/>
  <pageSetup horizontalDpi="600" verticalDpi="600" orientation="portrait" paperSize="9" r:id="rId53"/>
  <ignoredErrors>
    <ignoredError sqref="E11 E17 E21 E42" formula="1"/>
  </ignoredErrors>
  <drawing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</cp:lastModifiedBy>
  <dcterms:created xsi:type="dcterms:W3CDTF">2010-06-15T11:24:18Z</dcterms:created>
  <dcterms:modified xsi:type="dcterms:W3CDTF">2011-04-21T06:26:10Z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